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ourse files server end of 2022\Excel 3 Advanced\OT287-10 Excel Advanced 1 day\"/>
    </mc:Choice>
  </mc:AlternateContent>
  <xr:revisionPtr revIDLastSave="0" documentId="13_ncr:1_{36D208FD-D2BD-4DFD-BC1D-27502843CA65}" xr6:coauthVersionLast="47" xr6:coauthVersionMax="47" xr10:uidLastSave="{00000000-0000-0000-0000-000000000000}"/>
  <bookViews>
    <workbookView xWindow="-120" yWindow="-120" windowWidth="29040" windowHeight="15990" tabRatio="815" xr2:uid="{00000000-000D-0000-FFFF-FFFF00000000}"/>
  </bookViews>
  <sheets>
    <sheet name="Goal Seek" sheetId="1" r:id="rId1"/>
    <sheet name="Import Staff LIst" sheetId="2" r:id="rId2"/>
    <sheet name="Rounding" sheetId="6" r:id="rId3"/>
    <sheet name="Sum IF Count IF" sheetId="4" r:id="rId4"/>
    <sheet name="SumProduct" sheetId="7" r:id="rId5"/>
    <sheet name="Hlookup" sheetId="8" r:id="rId6"/>
    <sheet name="Members" sheetId="9" r:id="rId7"/>
    <sheet name="Formula Auditing" sheetId="10" r:id="rId8"/>
    <sheet name="Evaluate" sheetId="11" r:id="rId9"/>
    <sheet name="Index and Match" sheetId="12" r:id="rId10"/>
  </sheets>
  <externalReferences>
    <externalReference r:id="rId11"/>
  </externalReferences>
  <definedNames>
    <definedName name="_xlnm._FilterDatabase" localSheetId="6" hidden="1">Members!$F$5:$F$93</definedName>
    <definedName name="CustomerCodes">[1]Customers!$A$2:$A$91</definedName>
    <definedName name="_xlnm.Extract" localSheetId="6">Members!#REF!</definedName>
    <definedName name="Fees">#REF!</definedName>
    <definedName name="Frequency">#REF!</definedName>
    <definedName name="Months">#REF!</definedName>
    <definedName name="Sneaker_ID">'Index and Match'!$C$2:$C$23</definedName>
    <definedName name="Sneaker_Name">'Index and Match'!$B$2:$B$23</definedName>
    <definedName name="Sneaker_Price">'Index and Match'!$E$2:$E$23</definedName>
    <definedName name="Sneaker_Size">'Index and Match'!$D$2:$D$23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'Goal Seek'!$B$7</definedName>
    <definedName name="solver_lhs2" localSheetId="0" hidden="1">'Goal Seek'!$B$3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pre" localSheetId="0" hidden="1">0.000001</definedName>
    <definedName name="solver_rel1" localSheetId="0" hidden="1">1</definedName>
    <definedName name="solver_rel2" localSheetId="0" hidden="1">1</definedName>
    <definedName name="solver_rhs1" localSheetId="0" hidden="1">25</definedName>
    <definedName name="solver_rhs2" localSheetId="0" hidden="1">450000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TourCodes">Hlookup!$J$2:$S$2</definedName>
    <definedName name="Tours">Hlookup!$J$2:$S$4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" i="11" l="1"/>
  <c r="B2" i="11"/>
  <c r="B7" i="10"/>
  <c r="B11" i="10"/>
  <c r="B12" i="10" s="1"/>
  <c r="B13" i="10" l="1"/>
  <c r="J5" i="9"/>
  <c r="J6" i="9"/>
  <c r="J7" i="9"/>
  <c r="J8" i="9"/>
  <c r="J9" i="9"/>
  <c r="J10" i="9"/>
  <c r="J11" i="9"/>
  <c r="J12" i="9"/>
  <c r="J13" i="9"/>
  <c r="J14" i="9"/>
  <c r="J15" i="9"/>
  <c r="J16" i="9"/>
  <c r="J17" i="9"/>
  <c r="J18" i="9"/>
  <c r="J19" i="9"/>
  <c r="J20" i="9"/>
  <c r="J21" i="9"/>
  <c r="J22" i="9"/>
  <c r="J23" i="9"/>
  <c r="J24" i="9"/>
  <c r="J25" i="9"/>
  <c r="J26" i="9"/>
  <c r="J27" i="9"/>
  <c r="J28" i="9"/>
  <c r="J29" i="9"/>
  <c r="J30" i="9"/>
  <c r="J31" i="9"/>
  <c r="J32" i="9"/>
  <c r="J33" i="9"/>
  <c r="J34" i="9"/>
  <c r="J35" i="9"/>
  <c r="J36" i="9"/>
  <c r="J37" i="9"/>
  <c r="J38" i="9"/>
  <c r="J39" i="9"/>
  <c r="J40" i="9"/>
  <c r="J41" i="9"/>
  <c r="J42" i="9"/>
  <c r="J43" i="9"/>
  <c r="J44" i="9"/>
  <c r="J45" i="9"/>
  <c r="J46" i="9"/>
  <c r="J47" i="9"/>
  <c r="J48" i="9"/>
  <c r="J49" i="9"/>
  <c r="J50" i="9"/>
  <c r="J51" i="9"/>
  <c r="J52" i="9"/>
  <c r="J53" i="9"/>
  <c r="J54" i="9"/>
  <c r="J55" i="9"/>
  <c r="J56" i="9"/>
  <c r="J57" i="9"/>
  <c r="J58" i="9"/>
  <c r="J59" i="9"/>
  <c r="J60" i="9"/>
  <c r="J61" i="9"/>
  <c r="J62" i="9"/>
  <c r="J63" i="9"/>
  <c r="J64" i="9"/>
  <c r="J65" i="9"/>
  <c r="J66" i="9"/>
  <c r="J67" i="9"/>
  <c r="J68" i="9"/>
  <c r="J69" i="9"/>
  <c r="J70" i="9"/>
  <c r="J71" i="9"/>
  <c r="J72" i="9"/>
  <c r="J73" i="9"/>
  <c r="J74" i="9"/>
  <c r="J75" i="9"/>
  <c r="J76" i="9"/>
  <c r="J77" i="9"/>
  <c r="J78" i="9"/>
  <c r="J79" i="9"/>
  <c r="J80" i="9"/>
  <c r="J81" i="9"/>
  <c r="J82" i="9"/>
  <c r="J83" i="9"/>
  <c r="J84" i="9"/>
  <c r="J85" i="9"/>
  <c r="J86" i="9"/>
  <c r="J87" i="9"/>
  <c r="J88" i="9"/>
  <c r="J89" i="9"/>
  <c r="J90" i="9"/>
  <c r="J91" i="9"/>
  <c r="J92" i="9"/>
  <c r="J93" i="9"/>
  <c r="J94" i="9"/>
  <c r="J95" i="9"/>
  <c r="J96" i="9"/>
  <c r="J97" i="9"/>
  <c r="J98" i="9"/>
  <c r="J99" i="9"/>
  <c r="J100" i="9"/>
  <c r="J101" i="9"/>
  <c r="J102" i="9"/>
  <c r="J103" i="9"/>
  <c r="J104" i="9"/>
  <c r="J105" i="9"/>
  <c r="J106" i="9"/>
  <c r="F3" i="8" l="1"/>
  <c r="F13" i="8" s="1"/>
  <c r="F4" i="8"/>
  <c r="F5" i="8"/>
  <c r="F6" i="8"/>
  <c r="F7" i="8"/>
  <c r="F8" i="8"/>
  <c r="F9" i="8"/>
  <c r="F10" i="8"/>
  <c r="F11" i="8"/>
  <c r="F2" i="8"/>
  <c r="F15" i="8" l="1"/>
  <c r="F14" i="8"/>
  <c r="B10" i="6"/>
  <c r="C10" i="6"/>
  <c r="D10" i="6"/>
  <c r="E10" i="6"/>
  <c r="F10" i="6"/>
  <c r="G10" i="6"/>
  <c r="H10" i="6"/>
  <c r="I10" i="6"/>
  <c r="J10" i="6"/>
  <c r="K10" i="6"/>
  <c r="B12" i="1" l="1"/>
</calcChain>
</file>

<file path=xl/sharedStrings.xml><?xml version="1.0" encoding="utf-8"?>
<sst xmlns="http://schemas.openxmlformats.org/spreadsheetml/2006/main" count="629" uniqueCount="367">
  <si>
    <t>Principal</t>
  </si>
  <si>
    <t>years</t>
  </si>
  <si>
    <t>Interest Rate</t>
  </si>
  <si>
    <t>Term of Loan</t>
  </si>
  <si>
    <t>No. of Payments per annum</t>
  </si>
  <si>
    <t>Repayment Calculator</t>
  </si>
  <si>
    <t>Repayment</t>
  </si>
  <si>
    <t>Other</t>
  </si>
  <si>
    <t>VIC</t>
  </si>
  <si>
    <t>Domestic</t>
  </si>
  <si>
    <t>NSW</t>
  </si>
  <si>
    <t>International</t>
  </si>
  <si>
    <t>SA</t>
  </si>
  <si>
    <t>Total SA international calls</t>
  </si>
  <si>
    <t>Total NSW Domestic calls</t>
  </si>
  <si>
    <t>Total VIC international calls</t>
  </si>
  <si>
    <t>Count of SA international</t>
  </si>
  <si>
    <t>Count of NSW Domestic</t>
  </si>
  <si>
    <t>Count of VIC international</t>
  </si>
  <si>
    <t>Total SA calls</t>
  </si>
  <si>
    <t>Total NSW calls</t>
  </si>
  <si>
    <t>Total VIC calls</t>
  </si>
  <si>
    <t>Number of SA entries</t>
  </si>
  <si>
    <t>Number of NSW entries</t>
  </si>
  <si>
    <t>Number of VIC entries</t>
  </si>
  <si>
    <t>Number of calls</t>
  </si>
  <si>
    <t>Call type</t>
  </si>
  <si>
    <t>State</t>
  </si>
  <si>
    <t>Totals</t>
  </si>
  <si>
    <t>Round nearest 5 cents</t>
  </si>
  <si>
    <t>Integer</t>
  </si>
  <si>
    <t>Truncate 2 decimals</t>
  </si>
  <si>
    <t>Round Down 1 decimal</t>
  </si>
  <si>
    <t>Round Up 2 decimals</t>
  </si>
  <si>
    <t>Rounded nearest 100</t>
  </si>
  <si>
    <t>Rounded nearest 10</t>
  </si>
  <si>
    <t>Rounded 1 decimal</t>
  </si>
  <si>
    <t>Rounded 2 decimals</t>
  </si>
  <si>
    <t>Number formatted 2 decimal places</t>
  </si>
  <si>
    <t>Number</t>
  </si>
  <si>
    <t>Average Price per case</t>
  </si>
  <si>
    <t>Grand Total</t>
  </si>
  <si>
    <t>Pineapple Juice</t>
  </si>
  <si>
    <t>Soft Drink</t>
  </si>
  <si>
    <t>Spirits</t>
  </si>
  <si>
    <t>Wine</t>
  </si>
  <si>
    <t>Beer</t>
  </si>
  <si>
    <t>Cases</t>
  </si>
  <si>
    <t>Price/Case</t>
  </si>
  <si>
    <t>Product</t>
  </si>
  <si>
    <t>Total</t>
  </si>
  <si>
    <t>Squilliam Fancyson</t>
  </si>
  <si>
    <t>Mrs Puff</t>
  </si>
  <si>
    <t>Pearl Krabs</t>
  </si>
  <si>
    <t>Sandy Cheeks</t>
  </si>
  <si>
    <t>Squidward Tentacles</t>
  </si>
  <si>
    <t>Patrick Star</t>
  </si>
  <si>
    <t>Hourly Rate</t>
  </si>
  <si>
    <t>Hours</t>
  </si>
  <si>
    <t>Employee</t>
  </si>
  <si>
    <t>TOTAL OWING</t>
  </si>
  <si>
    <t>GST</t>
  </si>
  <si>
    <t>Terms 14 days</t>
  </si>
  <si>
    <t>Sub Total</t>
  </si>
  <si>
    <t>Cost each</t>
  </si>
  <si>
    <t>Vietnam Cycle Tour</t>
  </si>
  <si>
    <t>Vietnam Cu Chi Tunnels</t>
  </si>
  <si>
    <t>Hanoi Cycle Tour</t>
  </si>
  <si>
    <t>Saigon River Cruise</t>
  </si>
  <si>
    <t>Saigon Opera House Tour</t>
  </si>
  <si>
    <t>Hue Cyclo Tour</t>
  </si>
  <si>
    <t>Hoi An Cooking Class</t>
  </si>
  <si>
    <t>Northern Vietnam and China</t>
  </si>
  <si>
    <t>Southern Vietnam</t>
  </si>
  <si>
    <t>Vietnam Encompassed</t>
  </si>
  <si>
    <t>Tour Name</t>
  </si>
  <si>
    <t>L7162</t>
  </si>
  <si>
    <t>LP23984</t>
  </si>
  <si>
    <t>T100960</t>
  </si>
  <si>
    <t>R1120</t>
  </si>
  <si>
    <t>GC81510</t>
  </si>
  <si>
    <t>G6745</t>
  </si>
  <si>
    <t>G123</t>
  </si>
  <si>
    <t>DM1456</t>
  </si>
  <si>
    <t>678H4</t>
  </si>
  <si>
    <t>VIET001</t>
  </si>
  <si>
    <t>Tour Code</t>
  </si>
  <si>
    <t>Price per person</t>
  </si>
  <si>
    <t>Number Travellers</t>
  </si>
  <si>
    <t>Departure Date</t>
  </si>
  <si>
    <t>Massage</t>
  </si>
  <si>
    <t>Randwick</t>
  </si>
  <si>
    <t>Halloran</t>
  </si>
  <si>
    <t>James</t>
  </si>
  <si>
    <t>Homeopathy</t>
  </si>
  <si>
    <t>Kensington</t>
  </si>
  <si>
    <t>Derryberry</t>
  </si>
  <si>
    <t>Julie</t>
  </si>
  <si>
    <t>Padstow</t>
  </si>
  <si>
    <t>High</t>
  </si>
  <si>
    <t>Lydia</t>
  </si>
  <si>
    <t>Acupuncture</t>
  </si>
  <si>
    <t>Villawood</t>
  </si>
  <si>
    <t>Schell</t>
  </si>
  <si>
    <t>Benjamin</t>
  </si>
  <si>
    <t>Vaucluse</t>
  </si>
  <si>
    <t>Gambrell</t>
  </si>
  <si>
    <t>Anne</t>
  </si>
  <si>
    <t>Queenscliff</t>
  </si>
  <si>
    <t>Michaels</t>
  </si>
  <si>
    <t>Arthur</t>
  </si>
  <si>
    <t>Penrith</t>
  </si>
  <si>
    <t>Leibowitz</t>
  </si>
  <si>
    <t>Matthew</t>
  </si>
  <si>
    <t>All</t>
  </si>
  <si>
    <t>Tregear</t>
  </si>
  <si>
    <t>Benoit</t>
  </si>
  <si>
    <t>Judy</t>
  </si>
  <si>
    <t>Rosehill</t>
  </si>
  <si>
    <t>Daniel</t>
  </si>
  <si>
    <t>Clarence</t>
  </si>
  <si>
    <t>Regents Park</t>
  </si>
  <si>
    <t>Lacey</t>
  </si>
  <si>
    <t>Grace</t>
  </si>
  <si>
    <t>Tamarama</t>
  </si>
  <si>
    <t>Pound</t>
  </si>
  <si>
    <t>Carl</t>
  </si>
  <si>
    <t>Osteopathy</t>
  </si>
  <si>
    <t>Rushcutters Bay</t>
  </si>
  <si>
    <t>Register</t>
  </si>
  <si>
    <t>Charles</t>
  </si>
  <si>
    <t>Paddington</t>
  </si>
  <si>
    <t>Felch</t>
  </si>
  <si>
    <t>Hugh</t>
  </si>
  <si>
    <t>Flippo</t>
  </si>
  <si>
    <t>Clinton</t>
  </si>
  <si>
    <t>Gervasio</t>
  </si>
  <si>
    <t>Jeanie</t>
  </si>
  <si>
    <t>St Leonards</t>
  </si>
  <si>
    <t>Bitner</t>
  </si>
  <si>
    <t>Julio</t>
  </si>
  <si>
    <t>St Johns Park</t>
  </si>
  <si>
    <t>Alas</t>
  </si>
  <si>
    <t>Loraine</t>
  </si>
  <si>
    <t>Geisinger</t>
  </si>
  <si>
    <t>Clayton</t>
  </si>
  <si>
    <t>St Ives</t>
  </si>
  <si>
    <t>Drakeford</t>
  </si>
  <si>
    <t>Ashlee</t>
  </si>
  <si>
    <t>South Turramurra</t>
  </si>
  <si>
    <t>Ismail</t>
  </si>
  <si>
    <t>Tanisha</t>
  </si>
  <si>
    <t>Hackbarth</t>
  </si>
  <si>
    <t>Cody</t>
  </si>
  <si>
    <t>Hughart</t>
  </si>
  <si>
    <t>Jamie</t>
  </si>
  <si>
    <t>Gans</t>
  </si>
  <si>
    <t>Fernando</t>
  </si>
  <si>
    <t>Pyrmont</t>
  </si>
  <si>
    <t>Depp</t>
  </si>
  <si>
    <t>Darryl</t>
  </si>
  <si>
    <t>Smithfield</t>
  </si>
  <si>
    <t>Mangus</t>
  </si>
  <si>
    <t>Tyrone</t>
  </si>
  <si>
    <t>Smeaton Grange</t>
  </si>
  <si>
    <t>Mcneel</t>
  </si>
  <si>
    <t>Picnic Point</t>
  </si>
  <si>
    <t>Stackpole</t>
  </si>
  <si>
    <t>Lance</t>
  </si>
  <si>
    <t>Cozad</t>
  </si>
  <si>
    <t>Eve</t>
  </si>
  <si>
    <t>Shanes Park</t>
  </si>
  <si>
    <t>Besser</t>
  </si>
  <si>
    <t>Allan</t>
  </si>
  <si>
    <t>Degroff</t>
  </si>
  <si>
    <t>Lukasiewicz</t>
  </si>
  <si>
    <t>Sefton</t>
  </si>
  <si>
    <t>Scates</t>
  </si>
  <si>
    <t>Neil</t>
  </si>
  <si>
    <t>Seaforth</t>
  </si>
  <si>
    <t>Wassink</t>
  </si>
  <si>
    <t>Katy</t>
  </si>
  <si>
    <t>Riverview</t>
  </si>
  <si>
    <t>Brimage</t>
  </si>
  <si>
    <t>Lilia</t>
  </si>
  <si>
    <t>Port Botany</t>
  </si>
  <si>
    <t>Oathout</t>
  </si>
  <si>
    <t>Zenon</t>
  </si>
  <si>
    <t>Lonnie</t>
  </si>
  <si>
    <t>Pounders</t>
  </si>
  <si>
    <t>Ericka</t>
  </si>
  <si>
    <t>Ramsgate Beach</t>
  </si>
  <si>
    <t>Moeckel</t>
  </si>
  <si>
    <t>Hosley</t>
  </si>
  <si>
    <t>Kurt</t>
  </si>
  <si>
    <t>Bones</t>
  </si>
  <si>
    <t>Wishon</t>
  </si>
  <si>
    <t>Sharron</t>
  </si>
  <si>
    <t>Helsel</t>
  </si>
  <si>
    <t>Jessie</t>
  </si>
  <si>
    <t>Celaya</t>
  </si>
  <si>
    <t>Rosalinda</t>
  </si>
  <si>
    <t>Rookwood</t>
  </si>
  <si>
    <t>Sorto</t>
  </si>
  <si>
    <t>Althea</t>
  </si>
  <si>
    <t>Swigert</t>
  </si>
  <si>
    <t>Chandra</t>
  </si>
  <si>
    <t>Christen</t>
  </si>
  <si>
    <t>Guy</t>
  </si>
  <si>
    <t>Mcaleer</t>
  </si>
  <si>
    <t>Nylander</t>
  </si>
  <si>
    <t>Nelson</t>
  </si>
  <si>
    <t>Going</t>
  </si>
  <si>
    <t>Schreier</t>
  </si>
  <si>
    <t>Clare</t>
  </si>
  <si>
    <t>Bormann</t>
  </si>
  <si>
    <t>Insley</t>
  </si>
  <si>
    <t>Coan</t>
  </si>
  <si>
    <t>Ellison</t>
  </si>
  <si>
    <t>Castiglia</t>
  </si>
  <si>
    <t>Bracamonte</t>
  </si>
  <si>
    <t>Melisa</t>
  </si>
  <si>
    <t>Riverstone</t>
  </si>
  <si>
    <t>Jackson</t>
  </si>
  <si>
    <t>Rocamora</t>
  </si>
  <si>
    <t>Edie</t>
  </si>
  <si>
    <t>Rhodes</t>
  </si>
  <si>
    <t>Devilbiss</t>
  </si>
  <si>
    <t>Tameka</t>
  </si>
  <si>
    <t>Revesby Heights</t>
  </si>
  <si>
    <t>Benninger</t>
  </si>
  <si>
    <t>Javier</t>
  </si>
  <si>
    <t>Gheen</t>
  </si>
  <si>
    <t>Gay</t>
  </si>
  <si>
    <t>Cravey</t>
  </si>
  <si>
    <t>Kelly</t>
  </si>
  <si>
    <t>Jess</t>
  </si>
  <si>
    <t>Kallenbach</t>
  </si>
  <si>
    <t>Hannum</t>
  </si>
  <si>
    <t>Mirsky</t>
  </si>
  <si>
    <t>Benita</t>
  </si>
  <si>
    <t>Ramsgate</t>
  </si>
  <si>
    <t>Hasler</t>
  </si>
  <si>
    <t>Noemi</t>
  </si>
  <si>
    <t>Rank</t>
  </si>
  <si>
    <t>Mazer</t>
  </si>
  <si>
    <t>Maricela</t>
  </si>
  <si>
    <t>Queens Park</t>
  </si>
  <si>
    <t>Amado</t>
  </si>
  <si>
    <t>Leno</t>
  </si>
  <si>
    <t>Dona</t>
  </si>
  <si>
    <t>Dart</t>
  </si>
  <si>
    <t>Brode</t>
  </si>
  <si>
    <t>Troutt</t>
  </si>
  <si>
    <t>Royalty</t>
  </si>
  <si>
    <t>Earlene</t>
  </si>
  <si>
    <t>Newnam</t>
  </si>
  <si>
    <t>Selena</t>
  </si>
  <si>
    <t>Leonardi</t>
  </si>
  <si>
    <t>Mollica</t>
  </si>
  <si>
    <t>Dease</t>
  </si>
  <si>
    <t>Esmeralda</t>
  </si>
  <si>
    <t>Whistler</t>
  </si>
  <si>
    <t>Christian</t>
  </si>
  <si>
    <t>Nay</t>
  </si>
  <si>
    <t>Earnestine</t>
  </si>
  <si>
    <t>Point Piper</t>
  </si>
  <si>
    <t>Aumick</t>
  </si>
  <si>
    <t>Moscoso</t>
  </si>
  <si>
    <t>Mirabal</t>
  </si>
  <si>
    <t>Pitt Town</t>
  </si>
  <si>
    <t>Barnhouse</t>
  </si>
  <si>
    <t>Kenya</t>
  </si>
  <si>
    <t>Streight</t>
  </si>
  <si>
    <t>Phillip Bay</t>
  </si>
  <si>
    <t>Bartolome</t>
  </si>
  <si>
    <t>Wirta</t>
  </si>
  <si>
    <t>Goldner</t>
  </si>
  <si>
    <t>Darren</t>
  </si>
  <si>
    <t>Laracuente</t>
  </si>
  <si>
    <t>Pennant Hills</t>
  </si>
  <si>
    <t>Mariotti</t>
  </si>
  <si>
    <t>Visitacion</t>
  </si>
  <si>
    <t>Paramore</t>
  </si>
  <si>
    <t>Tabatha</t>
  </si>
  <si>
    <t>Boysen</t>
  </si>
  <si>
    <t>Hagins</t>
  </si>
  <si>
    <t>Parramatta</t>
  </si>
  <si>
    <t>Galati</t>
  </si>
  <si>
    <t>Wedgeworth</t>
  </si>
  <si>
    <t>Tia</t>
  </si>
  <si>
    <t>Metro</t>
  </si>
  <si>
    <t>Elnora</t>
  </si>
  <si>
    <t>Gladfelter</t>
  </si>
  <si>
    <t>Lenore</t>
  </si>
  <si>
    <t>Lagos</t>
  </si>
  <si>
    <t>Siegmund</t>
  </si>
  <si>
    <t>Hillebrand</t>
  </si>
  <si>
    <t>Neva</t>
  </si>
  <si>
    <t>Eland</t>
  </si>
  <si>
    <t>Month</t>
  </si>
  <si>
    <t>Month Due</t>
  </si>
  <si>
    <t>Fees Due</t>
  </si>
  <si>
    <t>Fee</t>
  </si>
  <si>
    <t>Member Type</t>
  </si>
  <si>
    <t>Suburb</t>
  </si>
  <si>
    <t>Weeks</t>
  </si>
  <si>
    <t>Joined</t>
  </si>
  <si>
    <t>Surname</t>
  </si>
  <si>
    <t>First Name</t>
  </si>
  <si>
    <t>Customer #</t>
  </si>
  <si>
    <t>Member Database</t>
  </si>
  <si>
    <t>Holistic Health Centre</t>
  </si>
  <si>
    <t>Fee per participant</t>
  </si>
  <si>
    <t>10% markup</t>
  </si>
  <si>
    <t>Cost per participant</t>
  </si>
  <si>
    <t>Number of participants</t>
  </si>
  <si>
    <t>Total Cost</t>
  </si>
  <si>
    <t>Training Materials</t>
  </si>
  <si>
    <t>Lunch</t>
  </si>
  <si>
    <t>Trainer Fee</t>
  </si>
  <si>
    <t>Computer Hire</t>
  </si>
  <si>
    <t>Room Hire</t>
  </si>
  <si>
    <t>Training Breakdown</t>
  </si>
  <si>
    <t>(10+6)/2</t>
  </si>
  <si>
    <t>10+6/2</t>
  </si>
  <si>
    <t>6½-14</t>
  </si>
  <si>
    <t>V36955</t>
  </si>
  <si>
    <t>Volley</t>
  </si>
  <si>
    <t>2-6</t>
  </si>
  <si>
    <t>V36954</t>
  </si>
  <si>
    <t>S48575</t>
  </si>
  <si>
    <t>Standard</t>
  </si>
  <si>
    <t>S48574</t>
  </si>
  <si>
    <t>NK96579</t>
  </si>
  <si>
    <t>Nike jumps</t>
  </si>
  <si>
    <t>NK96578</t>
  </si>
  <si>
    <t>NK18548</t>
  </si>
  <si>
    <t>Nike Air</t>
  </si>
  <si>
    <t>NK18547</t>
  </si>
  <si>
    <t>M9554</t>
  </si>
  <si>
    <t>Master Jumps</t>
  </si>
  <si>
    <t>M9553</t>
  </si>
  <si>
    <t>M45435</t>
  </si>
  <si>
    <t>Master Cut</t>
  </si>
  <si>
    <t>M45434</t>
  </si>
  <si>
    <t>L396746</t>
  </si>
  <si>
    <t>Longlen</t>
  </si>
  <si>
    <t>L396745</t>
  </si>
  <si>
    <t>CC122</t>
  </si>
  <si>
    <t>Check-Soft</t>
  </si>
  <si>
    <t>CC121</t>
  </si>
  <si>
    <t>B1122</t>
  </si>
  <si>
    <t>Baby go</t>
  </si>
  <si>
    <t>Sneaker Name</t>
  </si>
  <si>
    <t>B1121</t>
  </si>
  <si>
    <t>Size</t>
  </si>
  <si>
    <t>A50013</t>
  </si>
  <si>
    <t>Air-Highs</t>
  </si>
  <si>
    <t>Price</t>
  </si>
  <si>
    <t>A50012</t>
  </si>
  <si>
    <t>Sneaker ID</t>
  </si>
  <si>
    <t>A65833</t>
  </si>
  <si>
    <t>Air-Flow</t>
  </si>
  <si>
    <t>A65832</t>
  </si>
  <si>
    <t>Sneaker Price</t>
  </si>
  <si>
    <t>Sneaker Size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</si>
</sst>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  <numFmt numFmtId="165" formatCode="&quot;$&quot;#,##0"/>
    <numFmt numFmtId="166" formatCode="#,##0.000"/>
    <numFmt numFmtId="167" formatCode="#,##0.0000000000"/>
    <numFmt numFmtId="168" formatCode="#,##0.00000000"/>
    <numFmt numFmtId="169" formatCode="&quot;$&quot;#,##0_);\(&quot;$&quot;#,##0\)"/>
    <numFmt numFmtId="170" formatCode="_-&quot;$&quot;* #,##0_-;\-&quot;$&quot;* #,##0_-;_-&quot;$&quot;* &quot;-&quot;??_-;_-@_-"/>
    <numFmt numFmtId="171" formatCode="&quot;$&quot;#,##0.00_);\(&quot;$&quot;#,##0.00\);"/>
    <numFmt numFmtId="172" formatCode="&quot;$&quot;#,##0.00_);\(&quot;$&quot;#,##0.00\);&quot;&quot;"/>
    <numFmt numFmtId="173" formatCode="d/m/yy;@"/>
    <numFmt numFmtId="174" formatCode="_-* #,##0_-;\-* #,##0_-;_-* &quot;-&quot;??_-;_-@_-"/>
    <numFmt numFmtId="175" formatCode="&quot;$&quot;#,##0.00_);[Red]\(&quot;$&quot;#,##0.00\)"/>
  </numFmts>
  <fonts count="26" x14ac:knownFonts="1">
    <font>
      <sz val="10"/>
      <name val="Helv"/>
    </font>
    <font>
      <sz val="10"/>
      <name val="Helv"/>
    </font>
    <font>
      <b/>
      <sz val="18"/>
      <color theme="3"/>
      <name val="Cambria"/>
      <family val="2"/>
      <scheme val="maj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8"/>
      <color rgb="FF006600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Calibri"/>
      <family val="2"/>
      <scheme val="minor"/>
    </font>
    <font>
      <sz val="16"/>
      <name val="Helv"/>
    </font>
    <font>
      <sz val="16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rgb="FF008000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  <scheme val="minor"/>
    </font>
    <font>
      <b/>
      <sz val="12"/>
      <color rgb="FF008000"/>
      <name val="Calibri"/>
      <family val="2"/>
      <scheme val="minor"/>
    </font>
    <font>
      <sz val="14"/>
      <color rgb="FF006100"/>
      <name val="Calibri"/>
      <family val="2"/>
    </font>
    <font>
      <sz val="12"/>
      <name val="Times New Roman"/>
      <family val="1"/>
    </font>
    <font>
      <i/>
      <sz val="1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5"/>
      <color theme="0"/>
      <name val="Calibri"/>
      <family val="2"/>
      <scheme val="minor"/>
    </font>
    <font>
      <sz val="11"/>
      <color theme="1"/>
      <name val="Calibri"/>
      <family val="2"/>
    </font>
    <font>
      <sz val="14"/>
      <color theme="1"/>
      <name val="Calibri"/>
      <family val="2"/>
    </font>
    <font>
      <sz val="16"/>
      <color theme="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6EFCE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rgb="FF00660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rgb="FF008000"/>
      </top>
      <bottom style="double">
        <color rgb="FF008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8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" fillId="0" borderId="1" applyNumberFormat="0" applyFill="0" applyAlignment="0" applyProtection="0"/>
    <xf numFmtId="0" fontId="8" fillId="4" borderId="0" applyNumberFormat="0" applyBorder="0" applyAlignment="0" applyProtection="0"/>
    <xf numFmtId="0" fontId="9" fillId="6" borderId="0" applyNumberFormat="0" applyBorder="0" applyAlignment="0" applyProtection="0"/>
    <xf numFmtId="0" fontId="15" fillId="0" borderId="0"/>
    <xf numFmtId="0" fontId="7" fillId="0" borderId="2" applyNumberFormat="0" applyFill="0" applyAlignment="0" applyProtection="0"/>
    <xf numFmtId="0" fontId="15" fillId="5" borderId="3" applyNumberFormat="0" applyFont="0" applyAlignment="0" applyProtection="0"/>
    <xf numFmtId="0" fontId="6" fillId="0" borderId="1" applyNumberFormat="0" applyFill="0" applyAlignment="0" applyProtection="0"/>
    <xf numFmtId="15" fontId="19" fillId="0" borderId="0" applyNumberFormat="0" applyAlignment="0">
      <alignment horizontal="right"/>
    </xf>
    <xf numFmtId="43" fontId="15" fillId="0" borderId="0" applyFont="0" applyFill="0" applyBorder="0" applyAlignment="0" applyProtection="0"/>
    <xf numFmtId="0" fontId="23" fillId="0" borderId="0"/>
    <xf numFmtId="44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75" fontId="1" fillId="0" borderId="0" applyFont="0" applyFill="0" applyBorder="0" applyAlignment="0" applyProtection="0"/>
  </cellStyleXfs>
  <cellXfs count="85">
    <xf numFmtId="0" fontId="0" fillId="0" borderId="0" xfId="0"/>
    <xf numFmtId="0" fontId="3" fillId="0" borderId="0" xfId="0" applyFont="1"/>
    <xf numFmtId="10" fontId="3" fillId="2" borderId="0" xfId="1" applyNumberFormat="1" applyFont="1" applyFill="1" applyBorder="1"/>
    <xf numFmtId="0" fontId="3" fillId="2" borderId="0" xfId="0" applyFont="1" applyFill="1"/>
    <xf numFmtId="0" fontId="3" fillId="3" borderId="0" xfId="0" applyFont="1" applyFill="1"/>
    <xf numFmtId="0" fontId="4" fillId="3" borderId="0" xfId="0" applyFont="1" applyFill="1" applyAlignment="1">
      <alignment horizontal="right"/>
    </xf>
    <xf numFmtId="0" fontId="4" fillId="3" borderId="0" xfId="0" applyFont="1" applyFill="1"/>
    <xf numFmtId="164" fontId="3" fillId="2" borderId="0" xfId="3" applyNumberFormat="1" applyFont="1" applyFill="1" applyBorder="1"/>
    <xf numFmtId="165" fontId="3" fillId="2" borderId="0" xfId="3" applyNumberFormat="1" applyFont="1" applyFill="1" applyBorder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2" fillId="0" borderId="0" xfId="0" applyFont="1" applyAlignment="1">
      <alignment horizontal="center"/>
    </xf>
    <xf numFmtId="0" fontId="13" fillId="0" borderId="0" xfId="0" applyFont="1"/>
    <xf numFmtId="0" fontId="13" fillId="7" borderId="4" xfId="0" applyFont="1" applyFill="1" applyBorder="1" applyAlignment="1">
      <alignment horizontal="center"/>
    </xf>
    <xf numFmtId="0" fontId="14" fillId="0" borderId="0" xfId="0" applyFont="1"/>
    <xf numFmtId="0" fontId="10" fillId="0" borderId="0" xfId="8" applyFont="1"/>
    <xf numFmtId="0" fontId="10" fillId="0" borderId="0" xfId="8" applyFont="1" applyAlignment="1">
      <alignment horizontal="center"/>
    </xf>
    <xf numFmtId="166" fontId="3" fillId="0" borderId="5" xfId="0" applyNumberFormat="1" applyFont="1" applyBorder="1"/>
    <xf numFmtId="4" fontId="3" fillId="0" borderId="5" xfId="0" applyNumberFormat="1" applyFont="1" applyBorder="1"/>
    <xf numFmtId="0" fontId="3" fillId="0" borderId="5" xfId="0" applyFont="1" applyBorder="1"/>
    <xf numFmtId="167" fontId="3" fillId="0" borderId="0" xfId="4" applyNumberFormat="1" applyFont="1" applyBorder="1" applyAlignment="1">
      <alignment horizontal="right"/>
    </xf>
    <xf numFmtId="166" fontId="3" fillId="0" borderId="0" xfId="4" applyNumberFormat="1" applyFont="1" applyBorder="1" applyAlignment="1">
      <alignment horizontal="right"/>
    </xf>
    <xf numFmtId="4" fontId="3" fillId="0" borderId="0" xfId="4" applyNumberFormat="1" applyFont="1" applyBorder="1" applyAlignment="1">
      <alignment horizontal="right"/>
    </xf>
    <xf numFmtId="168" fontId="3" fillId="0" borderId="0" xfId="4" applyNumberFormat="1" applyFont="1" applyBorder="1" applyAlignment="1">
      <alignment horizontal="right"/>
    </xf>
    <xf numFmtId="169" fontId="17" fillId="0" borderId="0" xfId="0" applyNumberFormat="1" applyFont="1" applyAlignment="1">
      <alignment horizontal="center" vertical="center" wrapText="1"/>
    </xf>
    <xf numFmtId="44" fontId="18" fillId="4" borderId="4" xfId="3" applyFont="1" applyFill="1" applyBorder="1"/>
    <xf numFmtId="170" fontId="18" fillId="4" borderId="4" xfId="3" applyNumberFormat="1" applyFont="1" applyFill="1" applyBorder="1"/>
    <xf numFmtId="165" fontId="12" fillId="0" borderId="0" xfId="3" applyNumberFormat="1" applyFont="1"/>
    <xf numFmtId="169" fontId="14" fillId="0" borderId="0" xfId="0" applyNumberFormat="1" applyFont="1" applyAlignment="1">
      <alignment horizontal="center" vertical="center" wrapText="1"/>
    </xf>
    <xf numFmtId="164" fontId="3" fillId="0" borderId="5" xfId="3" applyNumberFormat="1" applyFont="1" applyBorder="1"/>
    <xf numFmtId="164" fontId="12" fillId="0" borderId="0" xfId="3" applyNumberFormat="1" applyFont="1"/>
    <xf numFmtId="0" fontId="10" fillId="0" borderId="0" xfId="12" applyNumberFormat="1" applyFont="1" applyAlignment="1"/>
    <xf numFmtId="0" fontId="20" fillId="0" borderId="0" xfId="12" applyNumberFormat="1" applyFont="1" applyAlignment="1"/>
    <xf numFmtId="0" fontId="10" fillId="0" borderId="0" xfId="12" applyNumberFormat="1" applyFont="1" applyAlignment="1">
      <alignment horizontal="right"/>
    </xf>
    <xf numFmtId="0" fontId="3" fillId="0" borderId="0" xfId="12" applyNumberFormat="1" applyFont="1" applyAlignment="1"/>
    <xf numFmtId="171" fontId="3" fillId="0" borderId="6" xfId="12" applyNumberFormat="1" applyFont="1" applyBorder="1" applyAlignment="1">
      <alignment horizontal="right"/>
    </xf>
    <xf numFmtId="0" fontId="4" fillId="0" borderId="0" xfId="12" applyNumberFormat="1" applyFont="1" applyAlignment="1">
      <alignment horizontal="right"/>
    </xf>
    <xf numFmtId="0" fontId="3" fillId="0" borderId="0" xfId="12" applyNumberFormat="1" applyFont="1" applyAlignment="1">
      <alignment horizontal="right"/>
    </xf>
    <xf numFmtId="171" fontId="3" fillId="0" borderId="4" xfId="12" applyNumberFormat="1" applyFont="1" applyBorder="1" applyAlignment="1">
      <alignment horizontal="right"/>
    </xf>
    <xf numFmtId="172" fontId="3" fillId="0" borderId="6" xfId="12" applyNumberFormat="1" applyFont="1" applyBorder="1" applyAlignment="1">
      <alignment horizontal="right" vertical="top"/>
    </xf>
    <xf numFmtId="164" fontId="3" fillId="0" borderId="7" xfId="12" applyNumberFormat="1" applyFont="1" applyBorder="1" applyAlignment="1">
      <alignment vertical="top" wrapText="1"/>
    </xf>
    <xf numFmtId="1" fontId="3" fillId="0" borderId="6" xfId="12" applyNumberFormat="1" applyFont="1" applyBorder="1" applyAlignment="1">
      <alignment horizontal="center" vertical="top" wrapText="1"/>
    </xf>
    <xf numFmtId="0" fontId="4" fillId="0" borderId="7" xfId="12" applyNumberFormat="1" applyFont="1" applyBorder="1" applyAlignment="1">
      <alignment horizontal="center" vertical="center" wrapText="1"/>
    </xf>
    <xf numFmtId="0" fontId="3" fillId="0" borderId="6" xfId="12" applyNumberFormat="1" applyFont="1" applyBorder="1" applyAlignment="1">
      <alignment horizontal="center" vertical="top" wrapText="1"/>
    </xf>
    <xf numFmtId="14" fontId="3" fillId="0" borderId="8" xfId="12" applyNumberFormat="1" applyFont="1" applyBorder="1" applyAlignment="1">
      <alignment horizontal="center" vertical="top" wrapText="1"/>
    </xf>
    <xf numFmtId="172" fontId="3" fillId="0" borderId="9" xfId="12" applyNumberFormat="1" applyFont="1" applyBorder="1" applyAlignment="1">
      <alignment horizontal="right" vertical="top"/>
    </xf>
    <xf numFmtId="164" fontId="3" fillId="0" borderId="0" xfId="12" applyNumberFormat="1" applyFont="1" applyAlignment="1">
      <alignment vertical="top" wrapText="1"/>
    </xf>
    <xf numFmtId="1" fontId="3" fillId="0" borderId="9" xfId="12" applyNumberFormat="1" applyFont="1" applyBorder="1" applyAlignment="1">
      <alignment horizontal="center" vertical="top"/>
    </xf>
    <xf numFmtId="0" fontId="3" fillId="0" borderId="0" xfId="12" applyNumberFormat="1" applyFont="1" applyAlignment="1">
      <alignment horizontal="left" vertical="top" wrapText="1"/>
    </xf>
    <xf numFmtId="0" fontId="3" fillId="0" borderId="9" xfId="12" applyNumberFormat="1" applyFont="1" applyBorder="1" applyAlignment="1">
      <alignment horizontal="center" vertical="top"/>
    </xf>
    <xf numFmtId="14" fontId="3" fillId="0" borderId="10" xfId="12" applyNumberFormat="1" applyFont="1" applyBorder="1" applyAlignment="1">
      <alignment horizontal="center" vertical="top"/>
    </xf>
    <xf numFmtId="0" fontId="9" fillId="8" borderId="0" xfId="7" applyFill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21" fillId="8" borderId="4" xfId="7" applyNumberFormat="1" applyFont="1" applyFill="1" applyBorder="1" applyAlignment="1">
      <alignment horizontal="center" vertical="center" wrapText="1"/>
    </xf>
    <xf numFmtId="0" fontId="21" fillId="8" borderId="11" xfId="7" applyNumberFormat="1" applyFont="1" applyFill="1" applyBorder="1" applyAlignment="1">
      <alignment horizontal="center" vertical="center" wrapText="1"/>
    </xf>
    <xf numFmtId="0" fontId="21" fillId="8" borderId="12" xfId="7" applyNumberFormat="1" applyFont="1" applyFill="1" applyBorder="1" applyAlignment="1">
      <alignment horizontal="center" vertical="center" wrapText="1"/>
    </xf>
    <xf numFmtId="164" fontId="10" fillId="0" borderId="0" xfId="0" applyNumberFormat="1" applyFont="1" applyAlignment="1">
      <alignment horizontal="left" vertical="center"/>
    </xf>
    <xf numFmtId="8" fontId="10" fillId="0" borderId="0" xfId="0" applyNumberFormat="1" applyFont="1" applyAlignment="1">
      <alignment horizontal="left" vertical="center"/>
    </xf>
    <xf numFmtId="173" fontId="10" fillId="0" borderId="0" xfId="8" applyNumberFormat="1" applyFont="1"/>
    <xf numFmtId="165" fontId="10" fillId="0" borderId="0" xfId="13" applyNumberFormat="1" applyFont="1" applyAlignment="1">
      <alignment horizontal="right" indent="1"/>
    </xf>
    <xf numFmtId="1" fontId="10" fillId="0" borderId="0" xfId="8" applyNumberFormat="1" applyFont="1" applyAlignment="1">
      <alignment horizontal="center"/>
    </xf>
    <xf numFmtId="0" fontId="16" fillId="0" borderId="0" xfId="8" applyFont="1"/>
    <xf numFmtId="0" fontId="8" fillId="4" borderId="0" xfId="6" applyAlignment="1">
      <alignment horizontal="center" vertical="center"/>
    </xf>
    <xf numFmtId="0" fontId="8" fillId="4" borderId="0" xfId="6" applyAlignment="1">
      <alignment horizontal="center" vertical="center" wrapText="1"/>
    </xf>
    <xf numFmtId="173" fontId="8" fillId="4" borderId="0" xfId="6" applyNumberFormat="1" applyAlignment="1">
      <alignment horizontal="center" vertical="center" wrapText="1"/>
    </xf>
    <xf numFmtId="0" fontId="23" fillId="0" borderId="0" xfId="14"/>
    <xf numFmtId="164" fontId="24" fillId="0" borderId="4" xfId="15" applyNumberFormat="1" applyFont="1" applyBorder="1"/>
    <xf numFmtId="0" fontId="24" fillId="0" borderId="4" xfId="14" applyFont="1" applyBorder="1"/>
    <xf numFmtId="174" fontId="24" fillId="0" borderId="4" xfId="16" applyNumberFormat="1" applyFont="1" applyBorder="1"/>
    <xf numFmtId="44" fontId="24" fillId="0" borderId="0" xfId="15" applyFont="1"/>
    <xf numFmtId="0" fontId="24" fillId="0" borderId="0" xfId="14" applyFont="1"/>
    <xf numFmtId="164" fontId="24" fillId="0" borderId="13" xfId="15" applyNumberFormat="1" applyFont="1" applyBorder="1"/>
    <xf numFmtId="0" fontId="24" fillId="0" borderId="13" xfId="14" applyFont="1" applyBorder="1"/>
    <xf numFmtId="164" fontId="24" fillId="0" borderId="0" xfId="15" applyNumberFormat="1" applyFont="1"/>
    <xf numFmtId="164" fontId="10" fillId="0" borderId="0" xfId="17" applyNumberFormat="1" applyFont="1" applyBorder="1"/>
    <xf numFmtId="0" fontId="10" fillId="0" borderId="0" xfId="0" applyFont="1" applyAlignment="1">
      <alignment horizontal="center"/>
    </xf>
    <xf numFmtId="0" fontId="10" fillId="0" borderId="0" xfId="0" quotePrefix="1" applyFont="1" applyAlignment="1">
      <alignment horizontal="center"/>
    </xf>
    <xf numFmtId="0" fontId="10" fillId="0" borderId="4" xfId="0" applyFont="1" applyBorder="1" applyAlignment="1">
      <alignment horizontal="center"/>
    </xf>
    <xf numFmtId="0" fontId="9" fillId="8" borderId="14" xfId="7" applyFill="1" applyBorder="1"/>
    <xf numFmtId="164" fontId="10" fillId="0" borderId="4" xfId="17" applyNumberFormat="1" applyFont="1" applyBorder="1" applyAlignment="1">
      <alignment horizontal="center"/>
    </xf>
    <xf numFmtId="0" fontId="9" fillId="8" borderId="15" xfId="7" applyFill="1" applyBorder="1" applyAlignment="1">
      <alignment horizontal="center"/>
    </xf>
    <xf numFmtId="0" fontId="5" fillId="3" borderId="0" xfId="2" applyNumberFormat="1" applyFont="1" applyFill="1" applyBorder="1" applyAlignment="1">
      <alignment horizontal="center" vertical="center"/>
    </xf>
    <xf numFmtId="0" fontId="22" fillId="8" borderId="0" xfId="5" applyFont="1" applyFill="1" applyBorder="1" applyAlignment="1">
      <alignment horizontal="center"/>
    </xf>
    <xf numFmtId="0" fontId="25" fillId="9" borderId="0" xfId="14" applyFont="1" applyFill="1" applyAlignment="1">
      <alignment horizontal="center" vertical="center"/>
    </xf>
  </cellXfs>
  <cellStyles count="18">
    <cellStyle name="Accent1" xfId="7" builtinId="29"/>
    <cellStyle name="Comma" xfId="4" builtinId="3"/>
    <cellStyle name="Comma 2" xfId="13" xr:uid="{5C9278FB-1503-4C53-AE18-E408667702A9}"/>
    <cellStyle name="Comma 3" xfId="16" xr:uid="{C7105CE3-B452-4F9E-9ED3-412641304D3C}"/>
    <cellStyle name="Currency" xfId="3" builtinId="4"/>
    <cellStyle name="Currency 2" xfId="15" xr:uid="{9E346D98-BCB9-4135-83B2-04DF451FAB55}"/>
    <cellStyle name="Currency 2 2" xfId="17" xr:uid="{697F6271-EF0B-4DDA-A380-F85A975F1D4A}"/>
    <cellStyle name="Good" xfId="6" builtinId="26"/>
    <cellStyle name="Heading 1" xfId="5" builtinId="16"/>
    <cellStyle name="Heading 1 2" xfId="11" xr:uid="{AD730E0B-6F32-4178-B85F-0148950C0A41}"/>
    <cellStyle name="Heading 3 2" xfId="9" xr:uid="{BAD976BA-009D-4A58-B218-AFA9CFA710A3}"/>
    <cellStyle name="Normal" xfId="0" builtinId="0"/>
    <cellStyle name="Normal 2" xfId="8" xr:uid="{ABBCCCFF-8F3A-4F73-8261-93DFA8C98B9B}"/>
    <cellStyle name="Normal 3" xfId="14" xr:uid="{7EF56FC5-3BDA-41D1-9493-2E6B2BBE16BA}"/>
    <cellStyle name="Normal_INVFORM.XLS" xfId="12" xr:uid="{363C52FA-142A-4838-B69D-3E683D5E64F3}"/>
    <cellStyle name="Note 2" xfId="10" xr:uid="{0D9E4EF4-A161-44E1-85B4-A02934DBEFE2}"/>
    <cellStyle name="Percent" xfId="1" builtinId="5"/>
    <cellStyle name="Title" xfId="2" builtinId="1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6600"/>
      <color rgb="FFCCFFCC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unctio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sted IF"/>
      <sheetName val="IFS"/>
      <sheetName val="Vlookup"/>
      <sheetName val="Customers"/>
    </sheetNames>
    <sheetDataSet>
      <sheetData sheetId="0"/>
      <sheetData sheetId="1"/>
      <sheetData sheetId="2"/>
      <sheetData sheetId="3">
        <row r="2">
          <cell r="A2" t="str">
            <v>ACCO</v>
          </cell>
        </row>
        <row r="3">
          <cell r="A3" t="str">
            <v>AFON</v>
          </cell>
        </row>
        <row r="4">
          <cell r="A4" t="str">
            <v>ANDER</v>
          </cell>
        </row>
        <row r="5">
          <cell r="A5" t="str">
            <v>ASHW</v>
          </cell>
        </row>
        <row r="6">
          <cell r="A6" t="str">
            <v>BATI</v>
          </cell>
        </row>
        <row r="7">
          <cell r="A7" t="str">
            <v>BENN</v>
          </cell>
        </row>
        <row r="8">
          <cell r="A8" t="str">
            <v>BERG1</v>
          </cell>
        </row>
        <row r="9">
          <cell r="A9" t="str">
            <v>BERG2</v>
          </cell>
        </row>
        <row r="10">
          <cell r="A10" t="str">
            <v>BERT</v>
          </cell>
        </row>
        <row r="11">
          <cell r="A11" t="str">
            <v>BRAU</v>
          </cell>
        </row>
        <row r="12">
          <cell r="A12" t="str">
            <v>BROW1</v>
          </cell>
        </row>
        <row r="13">
          <cell r="A13" t="str">
            <v>CAMI</v>
          </cell>
        </row>
        <row r="14">
          <cell r="A14" t="str">
            <v>CART</v>
          </cell>
        </row>
        <row r="15">
          <cell r="A15" t="str">
            <v>CARV</v>
          </cell>
        </row>
        <row r="16">
          <cell r="A16" t="str">
            <v>CAST</v>
          </cell>
        </row>
        <row r="17">
          <cell r="A17" t="str">
            <v>CHAN1</v>
          </cell>
        </row>
        <row r="18">
          <cell r="A18" t="str">
            <v>CITE</v>
          </cell>
        </row>
        <row r="19">
          <cell r="A19" t="str">
            <v>CRAM</v>
          </cell>
        </row>
        <row r="20">
          <cell r="A20" t="str">
            <v>CROW</v>
          </cell>
        </row>
        <row r="21">
          <cell r="A21" t="str">
            <v>CRUZ</v>
          </cell>
        </row>
        <row r="22">
          <cell r="A22" t="str">
            <v>DEVO</v>
          </cell>
        </row>
        <row r="23">
          <cell r="A23" t="str">
            <v>DEWE</v>
          </cell>
        </row>
        <row r="24">
          <cell r="A24" t="str">
            <v>DOMI</v>
          </cell>
        </row>
        <row r="25">
          <cell r="A25" t="str">
            <v>FERN1</v>
          </cell>
        </row>
        <row r="26">
          <cell r="A26" t="str">
            <v>FEUE</v>
          </cell>
        </row>
        <row r="27">
          <cell r="A27" t="str">
            <v>FONS</v>
          </cell>
        </row>
        <row r="28">
          <cell r="A28" t="str">
            <v>FRAN</v>
          </cell>
        </row>
        <row r="29">
          <cell r="A29" t="str">
            <v>FRES</v>
          </cell>
        </row>
        <row r="30">
          <cell r="A30" t="str">
            <v>FREY</v>
          </cell>
        </row>
        <row r="31">
          <cell r="A31" t="str">
            <v>GONZ</v>
          </cell>
        </row>
        <row r="32">
          <cell r="A32" t="str">
            <v>HAR</v>
          </cell>
        </row>
        <row r="33">
          <cell r="A33" t="str">
            <v>HARN</v>
          </cell>
        </row>
        <row r="34">
          <cell r="A34" t="str">
            <v>HENRI</v>
          </cell>
        </row>
        <row r="35">
          <cell r="A35" t="str">
            <v>HOLZ</v>
          </cell>
        </row>
        <row r="36">
          <cell r="A36" t="str">
            <v>HUTI</v>
          </cell>
        </row>
        <row r="37">
          <cell r="A37" t="str">
            <v>IBSE</v>
          </cell>
        </row>
        <row r="38">
          <cell r="A38" t="str">
            <v>IZQU</v>
          </cell>
        </row>
        <row r="39">
          <cell r="A39" t="str">
            <v>JABL</v>
          </cell>
        </row>
        <row r="40">
          <cell r="A40" t="str">
            <v>JOSE</v>
          </cell>
        </row>
        <row r="41">
          <cell r="A41" t="str">
            <v>KART</v>
          </cell>
        </row>
        <row r="42">
          <cell r="A42" t="str">
            <v>KLOS</v>
          </cell>
        </row>
        <row r="43">
          <cell r="A43" t="str">
            <v>KOSK</v>
          </cell>
        </row>
        <row r="44">
          <cell r="A44" t="str">
            <v>KUMA</v>
          </cell>
        </row>
        <row r="45">
          <cell r="A45" t="str">
            <v>LABR</v>
          </cell>
        </row>
        <row r="46">
          <cell r="A46" t="str">
            <v>LARS</v>
          </cell>
        </row>
        <row r="47">
          <cell r="A47" t="str">
            <v>LATI</v>
          </cell>
        </row>
        <row r="48">
          <cell r="A48" t="str">
            <v>LEBI</v>
          </cell>
        </row>
        <row r="49">
          <cell r="A49" t="str">
            <v>LIME</v>
          </cell>
        </row>
        <row r="50">
          <cell r="A50" t="str">
            <v>LINC</v>
          </cell>
        </row>
        <row r="51">
          <cell r="A51" t="str">
            <v>MANC</v>
          </cell>
        </row>
        <row r="52">
          <cell r="A52" t="str">
            <v>MCKE</v>
          </cell>
        </row>
        <row r="53">
          <cell r="A53" t="str">
            <v>MEND</v>
          </cell>
        </row>
        <row r="54">
          <cell r="A54" t="str">
            <v>MESS</v>
          </cell>
        </row>
        <row r="55">
          <cell r="A55" t="str">
            <v>MOOS</v>
          </cell>
        </row>
        <row r="56">
          <cell r="A56" t="str">
            <v>MORE</v>
          </cell>
        </row>
        <row r="57">
          <cell r="A57" t="str">
            <v>MORO</v>
          </cell>
        </row>
        <row r="58">
          <cell r="A58" t="str">
            <v>MULL</v>
          </cell>
        </row>
        <row r="59">
          <cell r="A59" t="str">
            <v>NAGY</v>
          </cell>
        </row>
        <row r="60">
          <cell r="A60" t="str">
            <v>NIXO</v>
          </cell>
        </row>
        <row r="61">
          <cell r="A61" t="str">
            <v>OTTLI</v>
          </cell>
        </row>
        <row r="62">
          <cell r="A62" t="str">
            <v>PACA</v>
          </cell>
        </row>
        <row r="63">
          <cell r="A63" t="str">
            <v>PAOL</v>
          </cell>
        </row>
        <row r="64">
          <cell r="A64" t="str">
            <v>PARE</v>
          </cell>
        </row>
        <row r="65">
          <cell r="A65" t="str">
            <v>PERE</v>
          </cell>
        </row>
        <row r="66">
          <cell r="A66" t="str">
            <v>PETR1</v>
          </cell>
        </row>
        <row r="67">
          <cell r="A67" t="str">
            <v>PETT1</v>
          </cell>
        </row>
        <row r="68">
          <cell r="A68" t="str">
            <v>PFAL</v>
          </cell>
        </row>
        <row r="69">
          <cell r="A69" t="str">
            <v>PHIL</v>
          </cell>
        </row>
        <row r="70">
          <cell r="A70" t="str">
            <v>PIPP</v>
          </cell>
        </row>
        <row r="71">
          <cell r="A71" t="str">
            <v>PONT</v>
          </cell>
        </row>
        <row r="72">
          <cell r="A72" t="str">
            <v>RANC</v>
          </cell>
        </row>
        <row r="73">
          <cell r="A73" t="str">
            <v>RODR</v>
          </cell>
        </row>
        <row r="74">
          <cell r="A74" t="str">
            <v>ROEL</v>
          </cell>
        </row>
        <row r="75">
          <cell r="A75" t="str">
            <v>ROUL</v>
          </cell>
        </row>
        <row r="76">
          <cell r="A76" t="str">
            <v>ROVE</v>
          </cell>
        </row>
        <row r="77">
          <cell r="A77" t="str">
            <v>SAAV</v>
          </cell>
        </row>
        <row r="78">
          <cell r="A78" t="str">
            <v>SAVE</v>
          </cell>
        </row>
        <row r="79">
          <cell r="A79" t="str">
            <v>SCHM</v>
          </cell>
        </row>
        <row r="80">
          <cell r="A80" t="str">
            <v>SIMP</v>
          </cell>
        </row>
        <row r="81">
          <cell r="A81" t="str">
            <v>SNYD</v>
          </cell>
        </row>
        <row r="82">
          <cell r="A82" t="str">
            <v>SOMM</v>
          </cell>
        </row>
        <row r="83">
          <cell r="A83" t="str">
            <v>STEE</v>
          </cell>
        </row>
        <row r="84">
          <cell r="A84" t="str">
            <v>TANN</v>
          </cell>
        </row>
        <row r="85">
          <cell r="A85" t="str">
            <v>TONI</v>
          </cell>
        </row>
        <row r="86">
          <cell r="A86" t="str">
            <v>TRUJ</v>
          </cell>
        </row>
        <row r="87">
          <cell r="A87" t="str">
            <v>WANG1</v>
          </cell>
        </row>
        <row r="88">
          <cell r="A88" t="str">
            <v>WILS1</v>
          </cell>
        </row>
        <row r="89">
          <cell r="A89" t="str">
            <v>WILS2</v>
          </cell>
        </row>
        <row r="90">
          <cell r="A90" t="str">
            <v>WONG1</v>
          </cell>
        </row>
        <row r="91">
          <cell r="A91" t="str">
            <v>YORR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4"/>
  <sheetViews>
    <sheetView tabSelected="1" zoomScale="145" zoomScaleNormal="145" workbookViewId="0">
      <selection activeCell="B3" sqref="B3"/>
    </sheetView>
  </sheetViews>
  <sheetFormatPr defaultRowHeight="15.75" x14ac:dyDescent="0.25"/>
  <cols>
    <col min="1" max="1" width="36" style="1" customWidth="1"/>
    <col min="2" max="2" width="15.140625" style="1" customWidth="1"/>
    <col min="3" max="3" width="12.42578125" style="1" customWidth="1"/>
    <col min="4" max="16384" width="9.140625" style="1"/>
  </cols>
  <sheetData>
    <row r="1" spans="1:3" ht="29.25" customHeight="1" x14ac:dyDescent="0.25">
      <c r="A1" s="82" t="s">
        <v>5</v>
      </c>
      <c r="B1" s="82"/>
      <c r="C1" s="82"/>
    </row>
    <row r="2" spans="1:3" x14ac:dyDescent="0.25">
      <c r="A2" s="4"/>
      <c r="B2" s="4"/>
      <c r="C2" s="4"/>
    </row>
    <row r="3" spans="1:3" x14ac:dyDescent="0.25">
      <c r="A3" s="5" t="s">
        <v>0</v>
      </c>
      <c r="B3" s="8">
        <v>500000</v>
      </c>
      <c r="C3" s="4"/>
    </row>
    <row r="4" spans="1:3" x14ac:dyDescent="0.25">
      <c r="A4" s="5"/>
      <c r="B4" s="4"/>
      <c r="C4" s="4"/>
    </row>
    <row r="5" spans="1:3" x14ac:dyDescent="0.25">
      <c r="A5" s="5" t="s">
        <v>2</v>
      </c>
      <c r="B5" s="2">
        <v>4.4999999999999998E-2</v>
      </c>
      <c r="C5" s="4"/>
    </row>
    <row r="6" spans="1:3" x14ac:dyDescent="0.25">
      <c r="A6" s="5"/>
      <c r="B6" s="4"/>
      <c r="C6" s="4"/>
    </row>
    <row r="7" spans="1:3" x14ac:dyDescent="0.25">
      <c r="A7" s="5" t="s">
        <v>3</v>
      </c>
      <c r="B7" s="3">
        <v>30</v>
      </c>
      <c r="C7" s="4" t="s">
        <v>1</v>
      </c>
    </row>
    <row r="8" spans="1:3" x14ac:dyDescent="0.25">
      <c r="A8" s="5"/>
      <c r="B8" s="4"/>
      <c r="C8" s="4"/>
    </row>
    <row r="9" spans="1:3" x14ac:dyDescent="0.25">
      <c r="A9" s="5" t="s">
        <v>4</v>
      </c>
      <c r="B9" s="3">
        <v>12</v>
      </c>
      <c r="C9" s="4"/>
    </row>
    <row r="10" spans="1:3" x14ac:dyDescent="0.25">
      <c r="A10" s="5"/>
      <c r="B10" s="4"/>
      <c r="C10" s="4"/>
    </row>
    <row r="11" spans="1:3" ht="13.5" customHeight="1" x14ac:dyDescent="0.25">
      <c r="A11" s="5"/>
      <c r="B11" s="4"/>
      <c r="C11" s="4"/>
    </row>
    <row r="12" spans="1:3" x14ac:dyDescent="0.25">
      <c r="A12" s="5" t="s">
        <v>6</v>
      </c>
      <c r="B12" s="7">
        <f>-PMT(B5/B9,B7*B9,B3)</f>
        <v>2533.4265491294036</v>
      </c>
      <c r="C12" s="4"/>
    </row>
    <row r="13" spans="1:3" x14ac:dyDescent="0.25">
      <c r="A13" s="6"/>
      <c r="B13" s="4"/>
      <c r="C13" s="4"/>
    </row>
    <row r="14" spans="1:3" x14ac:dyDescent="0.25">
      <c r="A14" s="4"/>
      <c r="B14" s="4"/>
      <c r="C14" s="4"/>
    </row>
  </sheetData>
  <mergeCells count="1">
    <mergeCell ref="A1:C1"/>
  </mergeCells>
  <phoneticPr fontId="0" type="noConversion"/>
  <printOptions gridLines="1" gridLinesSet="0"/>
  <pageMargins left="0.75" right="0.75" top="1" bottom="1" header="0.5" footer="0.5"/>
  <pageSetup paperSize="9" orientation="portrait" r:id="rId1"/>
  <headerFooter alignWithMargins="0">
    <oddHeader>&amp;f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D182E6-D342-427A-9F2C-85B8B9706D6A}">
  <dimension ref="B1:H23"/>
  <sheetViews>
    <sheetView zoomScale="130" zoomScaleNormal="130" workbookViewId="0">
      <selection activeCell="H4" sqref="H4"/>
    </sheetView>
  </sheetViews>
  <sheetFormatPr defaultColWidth="8.7109375" defaultRowHeight="12.75" x14ac:dyDescent="0.2"/>
  <cols>
    <col min="1" max="1" width="4.140625" style="9" customWidth="1"/>
    <col min="2" max="2" width="14" style="9" bestFit="1" customWidth="1"/>
    <col min="3" max="3" width="13.140625" style="9" customWidth="1"/>
    <col min="4" max="4" width="12.5703125" style="9" customWidth="1"/>
    <col min="5" max="5" width="15.7109375" style="9" customWidth="1"/>
    <col min="6" max="6" width="8.7109375" style="9"/>
    <col min="7" max="7" width="14.42578125" style="9" bestFit="1" customWidth="1"/>
    <col min="8" max="8" width="16" style="9" customWidth="1"/>
    <col min="9" max="16384" width="8.7109375" style="9"/>
  </cols>
  <sheetData>
    <row r="1" spans="2:8" ht="15" x14ac:dyDescent="0.25">
      <c r="B1" s="81" t="s">
        <v>354</v>
      </c>
      <c r="C1" s="81" t="s">
        <v>361</v>
      </c>
      <c r="D1" s="81" t="s">
        <v>366</v>
      </c>
      <c r="E1" s="81" t="s">
        <v>365</v>
      </c>
    </row>
    <row r="2" spans="2:8" x14ac:dyDescent="0.2">
      <c r="B2" s="9" t="s">
        <v>363</v>
      </c>
      <c r="C2" s="76" t="s">
        <v>364</v>
      </c>
      <c r="D2" s="77" t="s">
        <v>329</v>
      </c>
      <c r="E2" s="75">
        <v>225.5</v>
      </c>
    </row>
    <row r="3" spans="2:8" ht="15" x14ac:dyDescent="0.25">
      <c r="B3" s="9" t="s">
        <v>363</v>
      </c>
      <c r="C3" s="76" t="s">
        <v>362</v>
      </c>
      <c r="D3" s="76" t="s">
        <v>326</v>
      </c>
      <c r="E3" s="75">
        <v>235.5</v>
      </c>
      <c r="G3" s="79" t="s">
        <v>361</v>
      </c>
      <c r="H3" s="78" t="s">
        <v>348</v>
      </c>
    </row>
    <row r="4" spans="2:8" ht="15" x14ac:dyDescent="0.25">
      <c r="B4" s="9" t="s">
        <v>358</v>
      </c>
      <c r="C4" s="76" t="s">
        <v>360</v>
      </c>
      <c r="D4" s="77" t="s">
        <v>329</v>
      </c>
      <c r="E4" s="75">
        <v>235.99</v>
      </c>
      <c r="G4" s="79" t="s">
        <v>359</v>
      </c>
      <c r="H4" s="80"/>
    </row>
    <row r="5" spans="2:8" ht="15" x14ac:dyDescent="0.25">
      <c r="B5" s="9" t="s">
        <v>358</v>
      </c>
      <c r="C5" s="76" t="s">
        <v>357</v>
      </c>
      <c r="D5" s="76" t="s">
        <v>326</v>
      </c>
      <c r="E5" s="75">
        <v>245.99</v>
      </c>
      <c r="G5" s="79" t="s">
        <v>356</v>
      </c>
      <c r="H5" s="78"/>
    </row>
    <row r="6" spans="2:8" ht="15" x14ac:dyDescent="0.25">
      <c r="B6" s="9" t="s">
        <v>353</v>
      </c>
      <c r="C6" s="76" t="s">
        <v>355</v>
      </c>
      <c r="D6" s="77" t="s">
        <v>329</v>
      </c>
      <c r="E6" s="75">
        <v>222</v>
      </c>
      <c r="G6" s="79" t="s">
        <v>354</v>
      </c>
      <c r="H6" s="78"/>
    </row>
    <row r="7" spans="2:8" x14ac:dyDescent="0.2">
      <c r="B7" s="9" t="s">
        <v>353</v>
      </c>
      <c r="C7" s="76" t="s">
        <v>352</v>
      </c>
      <c r="D7" s="76" t="s">
        <v>326</v>
      </c>
      <c r="E7" s="75">
        <v>234</v>
      </c>
    </row>
    <row r="8" spans="2:8" x14ac:dyDescent="0.2">
      <c r="B8" s="9" t="s">
        <v>350</v>
      </c>
      <c r="C8" s="76" t="s">
        <v>351</v>
      </c>
      <c r="D8" s="77" t="s">
        <v>329</v>
      </c>
      <c r="E8" s="75">
        <v>219</v>
      </c>
    </row>
    <row r="9" spans="2:8" x14ac:dyDescent="0.2">
      <c r="B9" s="9" t="s">
        <v>350</v>
      </c>
      <c r="C9" s="76" t="s">
        <v>349</v>
      </c>
      <c r="D9" s="76" t="s">
        <v>326</v>
      </c>
      <c r="E9" s="75">
        <v>223</v>
      </c>
    </row>
    <row r="10" spans="2:8" x14ac:dyDescent="0.2">
      <c r="B10" s="9" t="s">
        <v>347</v>
      </c>
      <c r="C10" s="76" t="s">
        <v>348</v>
      </c>
      <c r="D10" s="77" t="s">
        <v>329</v>
      </c>
      <c r="E10" s="75">
        <v>210.99</v>
      </c>
    </row>
    <row r="11" spans="2:8" x14ac:dyDescent="0.2">
      <c r="B11" s="9" t="s">
        <v>347</v>
      </c>
      <c r="C11" s="76" t="s">
        <v>346</v>
      </c>
      <c r="D11" s="76" t="s">
        <v>326</v>
      </c>
      <c r="E11" s="75">
        <v>214.99</v>
      </c>
    </row>
    <row r="12" spans="2:8" x14ac:dyDescent="0.2">
      <c r="B12" s="9" t="s">
        <v>344</v>
      </c>
      <c r="C12" s="76" t="s">
        <v>345</v>
      </c>
      <c r="D12" s="77" t="s">
        <v>329</v>
      </c>
      <c r="E12" s="75">
        <v>223.5</v>
      </c>
      <c r="G12"/>
      <c r="H12"/>
    </row>
    <row r="13" spans="2:8" x14ac:dyDescent="0.2">
      <c r="B13" s="9" t="s">
        <v>344</v>
      </c>
      <c r="C13" s="76" t="s">
        <v>343</v>
      </c>
      <c r="D13" s="76" t="s">
        <v>326</v>
      </c>
      <c r="E13" s="75">
        <v>225.5</v>
      </c>
      <c r="G13"/>
      <c r="H13"/>
    </row>
    <row r="14" spans="2:8" x14ac:dyDescent="0.2">
      <c r="B14" s="9" t="s">
        <v>341</v>
      </c>
      <c r="C14" s="76" t="s">
        <v>342</v>
      </c>
      <c r="D14" s="77" t="s">
        <v>329</v>
      </c>
      <c r="E14" s="75">
        <v>275</v>
      </c>
      <c r="G14"/>
      <c r="H14"/>
    </row>
    <row r="15" spans="2:8" x14ac:dyDescent="0.2">
      <c r="B15" s="9" t="s">
        <v>341</v>
      </c>
      <c r="C15" s="76" t="s">
        <v>340</v>
      </c>
      <c r="D15" s="76" t="s">
        <v>326</v>
      </c>
      <c r="E15" s="75">
        <v>325.5</v>
      </c>
      <c r="G15"/>
      <c r="H15"/>
    </row>
    <row r="16" spans="2:8" x14ac:dyDescent="0.2">
      <c r="B16" s="9" t="s">
        <v>338</v>
      </c>
      <c r="C16" s="76" t="s">
        <v>339</v>
      </c>
      <c r="D16" s="77" t="s">
        <v>329</v>
      </c>
      <c r="E16" s="75">
        <v>240.99</v>
      </c>
      <c r="G16"/>
      <c r="H16"/>
    </row>
    <row r="17" spans="2:8" x14ac:dyDescent="0.2">
      <c r="B17" s="9" t="s">
        <v>338</v>
      </c>
      <c r="C17" s="76" t="s">
        <v>337</v>
      </c>
      <c r="D17" s="76" t="s">
        <v>326</v>
      </c>
      <c r="E17" s="75">
        <v>245.99</v>
      </c>
      <c r="G17"/>
      <c r="H17"/>
    </row>
    <row r="18" spans="2:8" x14ac:dyDescent="0.2">
      <c r="B18" s="9" t="s">
        <v>335</v>
      </c>
      <c r="C18" s="76" t="s">
        <v>336</v>
      </c>
      <c r="D18" s="77" t="s">
        <v>329</v>
      </c>
      <c r="E18" s="75">
        <v>224.5</v>
      </c>
    </row>
    <row r="19" spans="2:8" x14ac:dyDescent="0.2">
      <c r="B19" s="9" t="s">
        <v>335</v>
      </c>
      <c r="C19" s="76" t="s">
        <v>334</v>
      </c>
      <c r="D19" s="76" t="s">
        <v>326</v>
      </c>
      <c r="E19" s="75">
        <v>235.75</v>
      </c>
    </row>
    <row r="20" spans="2:8" x14ac:dyDescent="0.2">
      <c r="B20" s="9" t="s">
        <v>332</v>
      </c>
      <c r="C20" s="76" t="s">
        <v>333</v>
      </c>
      <c r="D20" s="77" t="s">
        <v>329</v>
      </c>
      <c r="E20" s="75">
        <v>223.5</v>
      </c>
    </row>
    <row r="21" spans="2:8" x14ac:dyDescent="0.2">
      <c r="B21" s="9" t="s">
        <v>332</v>
      </c>
      <c r="C21" s="76" t="s">
        <v>331</v>
      </c>
      <c r="D21" s="76" t="s">
        <v>326</v>
      </c>
      <c r="E21" s="75">
        <v>234.5</v>
      </c>
    </row>
    <row r="22" spans="2:8" x14ac:dyDescent="0.2">
      <c r="B22" s="9" t="s">
        <v>328</v>
      </c>
      <c r="C22" s="76" t="s">
        <v>330</v>
      </c>
      <c r="D22" s="77" t="s">
        <v>329</v>
      </c>
      <c r="E22" s="75">
        <v>251.5</v>
      </c>
    </row>
    <row r="23" spans="2:8" x14ac:dyDescent="0.2">
      <c r="B23" s="9" t="s">
        <v>328</v>
      </c>
      <c r="C23" s="76" t="s">
        <v>327</v>
      </c>
      <c r="D23" s="76" t="s">
        <v>326</v>
      </c>
      <c r="E23" s="75">
        <v>262.8</v>
      </c>
    </row>
  </sheetData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532473-819E-4A6F-B303-1141191B321E}">
  <dimension ref="A1"/>
  <sheetViews>
    <sheetView workbookViewId="0"/>
  </sheetViews>
  <sheetFormatPr defaultRowHeight="12.75" x14ac:dyDescent="0.2"/>
  <cols>
    <col min="1" max="16384" width="9.140625" style="9"/>
  </cols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183E22-D475-42FA-8319-E0C658926472}">
  <dimension ref="A1:K11"/>
  <sheetViews>
    <sheetView zoomScale="115" zoomScaleNormal="115" workbookViewId="0">
      <selection activeCell="C2" sqref="C2"/>
    </sheetView>
  </sheetViews>
  <sheetFormatPr defaultColWidth="10.7109375" defaultRowHeight="15.75" x14ac:dyDescent="0.25"/>
  <cols>
    <col min="1" max="1" width="15.7109375" style="1" customWidth="1"/>
    <col min="2" max="2" width="17" style="1" customWidth="1"/>
    <col min="3" max="11" width="11.5703125" style="1" customWidth="1"/>
    <col min="12" max="16384" width="10.7109375" style="1"/>
  </cols>
  <sheetData>
    <row r="1" spans="1:11" ht="62.25" customHeight="1" x14ac:dyDescent="0.25">
      <c r="A1" s="25" t="s">
        <v>39</v>
      </c>
      <c r="B1" s="25" t="s">
        <v>38</v>
      </c>
      <c r="C1" s="25" t="s">
        <v>37</v>
      </c>
      <c r="D1" s="25" t="s">
        <v>36</v>
      </c>
      <c r="E1" s="25" t="s">
        <v>35</v>
      </c>
      <c r="F1" s="25" t="s">
        <v>34</v>
      </c>
      <c r="G1" s="25" t="s">
        <v>33</v>
      </c>
      <c r="H1" s="25" t="s">
        <v>32</v>
      </c>
      <c r="I1" s="25" t="s">
        <v>31</v>
      </c>
      <c r="J1" s="25" t="s">
        <v>30</v>
      </c>
      <c r="K1" s="25" t="s">
        <v>29</v>
      </c>
    </row>
    <row r="2" spans="1:11" x14ac:dyDescent="0.25">
      <c r="A2" s="24">
        <v>12.257126530000001</v>
      </c>
      <c r="B2" s="23">
        <v>12.257126530000001</v>
      </c>
      <c r="C2" s="22"/>
      <c r="D2" s="22"/>
      <c r="E2" s="22"/>
      <c r="F2" s="22"/>
      <c r="G2" s="22"/>
      <c r="H2" s="22"/>
      <c r="I2" s="22"/>
      <c r="J2" s="22"/>
      <c r="K2" s="22"/>
    </row>
    <row r="3" spans="1:11" x14ac:dyDescent="0.25">
      <c r="A3" s="24">
        <v>2.3333333333333299</v>
      </c>
      <c r="B3" s="23">
        <v>2.3333333333333299</v>
      </c>
      <c r="C3" s="22"/>
      <c r="D3" s="22"/>
      <c r="E3" s="22"/>
      <c r="F3" s="22"/>
      <c r="G3" s="22"/>
      <c r="H3" s="22"/>
      <c r="I3" s="22"/>
      <c r="J3" s="22"/>
      <c r="K3" s="22"/>
    </row>
    <row r="4" spans="1:11" x14ac:dyDescent="0.25">
      <c r="A4" s="24">
        <v>151.25615339999999</v>
      </c>
      <c r="B4" s="23">
        <v>151.25615339999999</v>
      </c>
      <c r="C4" s="22"/>
      <c r="D4" s="22"/>
      <c r="E4" s="22"/>
      <c r="F4" s="22"/>
      <c r="G4" s="22"/>
      <c r="H4" s="22"/>
      <c r="I4" s="22"/>
      <c r="J4" s="22"/>
      <c r="K4" s="22"/>
    </row>
    <row r="5" spans="1:11" x14ac:dyDescent="0.25">
      <c r="A5" s="24">
        <v>105.416666666666</v>
      </c>
      <c r="B5" s="23">
        <v>105.416666666666</v>
      </c>
      <c r="C5" s="22"/>
      <c r="D5" s="22"/>
      <c r="E5" s="22"/>
      <c r="F5" s="22"/>
      <c r="G5" s="22"/>
      <c r="H5" s="22"/>
      <c r="I5" s="22"/>
      <c r="J5" s="22"/>
      <c r="K5" s="22"/>
    </row>
    <row r="6" spans="1:11" x14ac:dyDescent="0.25">
      <c r="A6" s="24">
        <v>191.916666666666</v>
      </c>
      <c r="B6" s="23">
        <v>191.916666666666</v>
      </c>
      <c r="C6" s="22"/>
      <c r="D6" s="22"/>
      <c r="E6" s="22"/>
      <c r="F6" s="22"/>
      <c r="G6" s="22"/>
      <c r="H6" s="22"/>
      <c r="I6" s="22"/>
      <c r="J6" s="22"/>
      <c r="K6" s="22"/>
    </row>
    <row r="7" spans="1:11" x14ac:dyDescent="0.25">
      <c r="A7" s="24">
        <v>345.6789</v>
      </c>
      <c r="B7" s="23">
        <v>345.6789</v>
      </c>
      <c r="C7" s="22"/>
      <c r="D7" s="22"/>
      <c r="E7" s="22"/>
      <c r="F7" s="22"/>
      <c r="G7" s="22"/>
      <c r="H7" s="22"/>
      <c r="I7" s="22"/>
      <c r="J7" s="22"/>
      <c r="K7" s="22"/>
    </row>
    <row r="8" spans="1:11" x14ac:dyDescent="0.25">
      <c r="A8" s="24">
        <v>345.27890000000002</v>
      </c>
      <c r="B8" s="23">
        <v>345.27890000000002</v>
      </c>
      <c r="C8" s="22"/>
      <c r="D8" s="22"/>
      <c r="E8" s="22"/>
      <c r="F8" s="22"/>
      <c r="G8" s="22"/>
      <c r="H8" s="22"/>
      <c r="I8" s="22"/>
      <c r="J8" s="22"/>
      <c r="K8" s="22"/>
    </row>
    <row r="9" spans="1:11" x14ac:dyDescent="0.25">
      <c r="A9" s="21"/>
      <c r="B9" s="21"/>
    </row>
    <row r="10" spans="1:11" ht="16.5" thickBot="1" x14ac:dyDescent="0.3">
      <c r="A10" s="20" t="s">
        <v>28</v>
      </c>
      <c r="B10" s="19">
        <f t="shared" ref="B10:K10" si="0">SUM(B2:B9)</f>
        <v>1154.1377465966652</v>
      </c>
      <c r="C10" s="18">
        <f t="shared" si="0"/>
        <v>0</v>
      </c>
      <c r="D10" s="18">
        <f t="shared" si="0"/>
        <v>0</v>
      </c>
      <c r="E10" s="18">
        <f t="shared" si="0"/>
        <v>0</v>
      </c>
      <c r="F10" s="18">
        <f t="shared" si="0"/>
        <v>0</v>
      </c>
      <c r="G10" s="18">
        <f t="shared" si="0"/>
        <v>0</v>
      </c>
      <c r="H10" s="18">
        <f t="shared" si="0"/>
        <v>0</v>
      </c>
      <c r="I10" s="18">
        <f t="shared" si="0"/>
        <v>0</v>
      </c>
      <c r="J10" s="18">
        <f t="shared" si="0"/>
        <v>0</v>
      </c>
      <c r="K10" s="18">
        <f t="shared" si="0"/>
        <v>0</v>
      </c>
    </row>
    <row r="11" spans="1:11" ht="16.5" thickTop="1" x14ac:dyDescent="0.25"/>
  </sheetData>
  <pageMargins left="0.75" right="0.75" top="1" bottom="1" header="0.5" footer="0.5"/>
  <pageSetup paperSize="9" orientation="portrait" horizontalDpi="4294967292" verticalDpi="429496729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3F0E4B-3102-4BBB-8698-9EBB417E1510}">
  <dimension ref="A1:G18"/>
  <sheetViews>
    <sheetView workbookViewId="0">
      <selection activeCell="F4" sqref="F4"/>
    </sheetView>
  </sheetViews>
  <sheetFormatPr defaultColWidth="15.42578125" defaultRowHeight="19.5" x14ac:dyDescent="0.3"/>
  <cols>
    <col min="1" max="1" width="16.85546875" style="10" customWidth="1"/>
    <col min="2" max="2" width="20.28515625" style="10" customWidth="1"/>
    <col min="3" max="3" width="20.85546875" style="10" customWidth="1"/>
    <col min="4" max="4" width="4.140625" style="10" customWidth="1"/>
    <col min="5" max="5" width="39.7109375" style="10" customWidth="1"/>
    <col min="6" max="16384" width="15.42578125" style="10"/>
  </cols>
  <sheetData>
    <row r="1" spans="1:7" ht="21" x14ac:dyDescent="0.35">
      <c r="A1" s="15" t="s">
        <v>27</v>
      </c>
      <c r="B1" s="15" t="s">
        <v>26</v>
      </c>
      <c r="C1" s="15" t="s">
        <v>25</v>
      </c>
      <c r="D1" s="11"/>
      <c r="E1" s="13"/>
      <c r="F1" s="11"/>
      <c r="G1" s="11"/>
    </row>
    <row r="2" spans="1:7" ht="21" x14ac:dyDescent="0.35">
      <c r="A2" s="13" t="s">
        <v>8</v>
      </c>
      <c r="B2" s="11" t="s">
        <v>11</v>
      </c>
      <c r="C2" s="12">
        <v>4</v>
      </c>
      <c r="E2"/>
      <c r="F2"/>
      <c r="G2" s="11"/>
    </row>
    <row r="3" spans="1:7" ht="21" x14ac:dyDescent="0.35">
      <c r="A3" s="13" t="s">
        <v>10</v>
      </c>
      <c r="B3" s="11" t="s">
        <v>9</v>
      </c>
      <c r="C3" s="12">
        <v>5</v>
      </c>
      <c r="E3"/>
      <c r="F3"/>
      <c r="G3" s="11"/>
    </row>
    <row r="4" spans="1:7" ht="21" x14ac:dyDescent="0.35">
      <c r="A4" s="13" t="s">
        <v>10</v>
      </c>
      <c r="B4" s="11" t="s">
        <v>11</v>
      </c>
      <c r="C4" s="12">
        <v>8</v>
      </c>
      <c r="E4" s="11" t="s">
        <v>24</v>
      </c>
      <c r="F4" s="14"/>
      <c r="G4" s="11"/>
    </row>
    <row r="5" spans="1:7" ht="21" x14ac:dyDescent="0.35">
      <c r="A5" s="13" t="s">
        <v>8</v>
      </c>
      <c r="B5" s="11" t="s">
        <v>9</v>
      </c>
      <c r="C5" s="12">
        <v>7</v>
      </c>
      <c r="E5" s="11" t="s">
        <v>23</v>
      </c>
      <c r="F5" s="14"/>
      <c r="G5" s="11"/>
    </row>
    <row r="6" spans="1:7" ht="21" x14ac:dyDescent="0.35">
      <c r="A6" s="13" t="s">
        <v>12</v>
      </c>
      <c r="B6" s="11" t="s">
        <v>9</v>
      </c>
      <c r="C6" s="12">
        <v>5</v>
      </c>
      <c r="E6" s="11" t="s">
        <v>22</v>
      </c>
      <c r="F6" s="14"/>
      <c r="G6" s="11"/>
    </row>
    <row r="7" spans="1:7" ht="21" x14ac:dyDescent="0.35">
      <c r="A7" s="13" t="s">
        <v>8</v>
      </c>
      <c r="B7" s="11" t="s">
        <v>11</v>
      </c>
      <c r="C7" s="12">
        <v>11</v>
      </c>
      <c r="E7" s="11" t="s">
        <v>21</v>
      </c>
      <c r="F7" s="14"/>
      <c r="G7" s="11"/>
    </row>
    <row r="8" spans="1:7" ht="21" x14ac:dyDescent="0.35">
      <c r="A8" s="13" t="s">
        <v>10</v>
      </c>
      <c r="B8" s="11" t="s">
        <v>9</v>
      </c>
      <c r="C8" s="12">
        <v>4</v>
      </c>
      <c r="E8" s="11" t="s">
        <v>20</v>
      </c>
      <c r="F8" s="14"/>
      <c r="G8" s="11"/>
    </row>
    <row r="9" spans="1:7" ht="21" x14ac:dyDescent="0.35">
      <c r="A9" s="13" t="s">
        <v>10</v>
      </c>
      <c r="B9" s="11" t="s">
        <v>7</v>
      </c>
      <c r="C9" s="12">
        <v>9</v>
      </c>
      <c r="E9" s="11" t="s">
        <v>19</v>
      </c>
      <c r="F9" s="14"/>
    </row>
    <row r="10" spans="1:7" ht="21" x14ac:dyDescent="0.35">
      <c r="A10" s="13" t="s">
        <v>8</v>
      </c>
      <c r="B10" s="11" t="s">
        <v>9</v>
      </c>
      <c r="C10" s="12">
        <v>5</v>
      </c>
      <c r="E10" s="11" t="s">
        <v>18</v>
      </c>
      <c r="F10" s="14"/>
      <c r="G10" s="11"/>
    </row>
    <row r="11" spans="1:7" ht="21" x14ac:dyDescent="0.35">
      <c r="A11" s="13" t="s">
        <v>12</v>
      </c>
      <c r="B11" s="11" t="s">
        <v>9</v>
      </c>
      <c r="C11" s="12">
        <v>4</v>
      </c>
      <c r="E11" s="11" t="s">
        <v>17</v>
      </c>
      <c r="F11" s="14"/>
      <c r="G11" s="11"/>
    </row>
    <row r="12" spans="1:7" ht="21" x14ac:dyDescent="0.35">
      <c r="A12" s="13" t="s">
        <v>12</v>
      </c>
      <c r="B12" s="11" t="s">
        <v>7</v>
      </c>
      <c r="C12" s="12">
        <v>23</v>
      </c>
      <c r="E12" s="11" t="s">
        <v>16</v>
      </c>
      <c r="F12" s="14"/>
    </row>
    <row r="13" spans="1:7" ht="21" x14ac:dyDescent="0.35">
      <c r="A13" s="13" t="s">
        <v>10</v>
      </c>
      <c r="B13" s="11" t="s">
        <v>9</v>
      </c>
      <c r="C13" s="12">
        <v>4</v>
      </c>
      <c r="E13" s="11" t="s">
        <v>15</v>
      </c>
      <c r="F13" s="14"/>
      <c r="G13" s="11"/>
    </row>
    <row r="14" spans="1:7" ht="21" x14ac:dyDescent="0.35">
      <c r="A14" s="13" t="s">
        <v>8</v>
      </c>
      <c r="B14" s="11" t="s">
        <v>11</v>
      </c>
      <c r="C14" s="12">
        <v>13</v>
      </c>
      <c r="E14" s="11" t="s">
        <v>14</v>
      </c>
      <c r="F14" s="14"/>
      <c r="G14" s="11"/>
    </row>
    <row r="15" spans="1:7" ht="21" x14ac:dyDescent="0.35">
      <c r="A15" s="13" t="s">
        <v>8</v>
      </c>
      <c r="B15" s="11" t="s">
        <v>9</v>
      </c>
      <c r="C15" s="12">
        <v>17</v>
      </c>
      <c r="E15" s="11" t="s">
        <v>13</v>
      </c>
      <c r="F15" s="14"/>
    </row>
    <row r="16" spans="1:7" ht="21" x14ac:dyDescent="0.35">
      <c r="A16" s="13" t="s">
        <v>12</v>
      </c>
      <c r="B16" s="11" t="s">
        <v>11</v>
      </c>
      <c r="C16" s="12">
        <v>14</v>
      </c>
      <c r="D16" s="11"/>
      <c r="E16" s="11"/>
      <c r="F16" s="11"/>
      <c r="G16" s="11"/>
    </row>
    <row r="17" spans="1:7" ht="21" x14ac:dyDescent="0.35">
      <c r="A17" s="13" t="s">
        <v>10</v>
      </c>
      <c r="B17" s="11" t="s">
        <v>9</v>
      </c>
      <c r="C17" s="12">
        <v>4</v>
      </c>
      <c r="D17" s="11"/>
      <c r="E17" s="11"/>
      <c r="F17" s="11"/>
      <c r="G17" s="11"/>
    </row>
    <row r="18" spans="1:7" ht="21" x14ac:dyDescent="0.35">
      <c r="A18" s="13" t="s">
        <v>8</v>
      </c>
      <c r="B18" s="11" t="s">
        <v>7</v>
      </c>
      <c r="C18" s="12">
        <v>15</v>
      </c>
      <c r="E18" s="11"/>
      <c r="F18" s="11"/>
      <c r="G18" s="11"/>
    </row>
  </sheetData>
  <pageMargins left="0.75" right="0.75" top="1" bottom="1" header="0.5" footer="0.5"/>
  <pageSetup paperSize="9" orientation="portrait" horizontalDpi="4294967292" verticalDpi="429496729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7C95B5-F9AF-485C-9713-D5DE9AB0D967}">
  <dimension ref="A1:C19"/>
  <sheetViews>
    <sheetView workbookViewId="0">
      <selection activeCell="C8" sqref="C8"/>
    </sheetView>
  </sheetViews>
  <sheetFormatPr defaultColWidth="9.28515625" defaultRowHeight="21" x14ac:dyDescent="0.35"/>
  <cols>
    <col min="1" max="1" width="28.5703125" style="11" customWidth="1"/>
    <col min="2" max="3" width="17.42578125" style="11" customWidth="1"/>
    <col min="4" max="16384" width="9.28515625" style="9"/>
  </cols>
  <sheetData>
    <row r="1" spans="1:3" x14ac:dyDescent="0.2">
      <c r="A1" s="29" t="s">
        <v>59</v>
      </c>
      <c r="B1" s="29" t="s">
        <v>58</v>
      </c>
      <c r="C1" s="29" t="s">
        <v>57</v>
      </c>
    </row>
    <row r="2" spans="1:3" x14ac:dyDescent="0.35">
      <c r="A2" s="11" t="s">
        <v>56</v>
      </c>
      <c r="B2" s="11">
        <v>23</v>
      </c>
      <c r="C2" s="31">
        <v>22.5</v>
      </c>
    </row>
    <row r="3" spans="1:3" x14ac:dyDescent="0.35">
      <c r="A3" s="11" t="s">
        <v>55</v>
      </c>
      <c r="B3" s="11">
        <v>15</v>
      </c>
      <c r="C3" s="31">
        <v>26.5</v>
      </c>
    </row>
    <row r="4" spans="1:3" x14ac:dyDescent="0.35">
      <c r="A4" s="11" t="s">
        <v>54</v>
      </c>
      <c r="B4" s="11">
        <v>36</v>
      </c>
      <c r="C4" s="31">
        <v>23</v>
      </c>
    </row>
    <row r="5" spans="1:3" x14ac:dyDescent="0.35">
      <c r="A5" s="11" t="s">
        <v>53</v>
      </c>
      <c r="B5" s="11">
        <v>44.5</v>
      </c>
      <c r="C5" s="31">
        <v>21.1</v>
      </c>
    </row>
    <row r="6" spans="1:3" x14ac:dyDescent="0.35">
      <c r="A6" s="11" t="s">
        <v>52</v>
      </c>
      <c r="B6" s="11">
        <v>25</v>
      </c>
      <c r="C6" s="31">
        <v>35</v>
      </c>
    </row>
    <row r="7" spans="1:3" x14ac:dyDescent="0.35">
      <c r="A7" s="11" t="s">
        <v>51</v>
      </c>
      <c r="B7" s="11">
        <v>5</v>
      </c>
      <c r="C7" s="31">
        <v>23</v>
      </c>
    </row>
    <row r="8" spans="1:3" ht="21.75" thickBot="1" x14ac:dyDescent="0.4">
      <c r="B8" s="11" t="s">
        <v>50</v>
      </c>
      <c r="C8" s="30"/>
    </row>
    <row r="9" spans="1:3" ht="21.75" thickTop="1" x14ac:dyDescent="0.35"/>
    <row r="11" spans="1:3" ht="37.5" customHeight="1" x14ac:dyDescent="0.2">
      <c r="A11" s="29" t="s">
        <v>49</v>
      </c>
      <c r="B11" s="29" t="s">
        <v>48</v>
      </c>
      <c r="C11" s="29" t="s">
        <v>47</v>
      </c>
    </row>
    <row r="12" spans="1:3" x14ac:dyDescent="0.35">
      <c r="A12" s="11" t="s">
        <v>46</v>
      </c>
      <c r="B12" s="28">
        <v>90</v>
      </c>
      <c r="C12" s="11">
        <v>40</v>
      </c>
    </row>
    <row r="13" spans="1:3" x14ac:dyDescent="0.35">
      <c r="A13" s="11" t="s">
        <v>45</v>
      </c>
      <c r="B13" s="28">
        <v>200</v>
      </c>
      <c r="C13" s="11">
        <v>5</v>
      </c>
    </row>
    <row r="14" spans="1:3" x14ac:dyDescent="0.35">
      <c r="A14" s="11" t="s">
        <v>44</v>
      </c>
      <c r="B14" s="28">
        <v>800</v>
      </c>
      <c r="C14" s="11">
        <v>2</v>
      </c>
    </row>
    <row r="15" spans="1:3" x14ac:dyDescent="0.35">
      <c r="A15" s="11" t="s">
        <v>43</v>
      </c>
      <c r="B15" s="28">
        <v>50</v>
      </c>
      <c r="C15" s="11">
        <v>10</v>
      </c>
    </row>
    <row r="16" spans="1:3" x14ac:dyDescent="0.35">
      <c r="A16" s="11" t="s">
        <v>42</v>
      </c>
      <c r="B16" s="28">
        <v>80</v>
      </c>
      <c r="C16" s="11">
        <v>20</v>
      </c>
    </row>
    <row r="18" spans="1:3" x14ac:dyDescent="0.35">
      <c r="A18" s="11" t="s">
        <v>41</v>
      </c>
      <c r="C18" s="27"/>
    </row>
    <row r="19" spans="1:3" x14ac:dyDescent="0.35">
      <c r="A19" s="11" t="s">
        <v>40</v>
      </c>
      <c r="C19" s="26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0DF70F-F138-48BB-BBE6-D24D2A2B7E2F}">
  <dimension ref="A1:S45"/>
  <sheetViews>
    <sheetView zoomScale="115" zoomScaleNormal="115" workbookViewId="0">
      <selection activeCell="F2" sqref="F2"/>
    </sheetView>
  </sheetViews>
  <sheetFormatPr defaultColWidth="8.7109375" defaultRowHeight="12.75" x14ac:dyDescent="0.2"/>
  <cols>
    <col min="1" max="1" width="17.5703125" style="32" customWidth="1"/>
    <col min="2" max="2" width="11.5703125" style="32" customWidth="1"/>
    <col min="3" max="3" width="28" style="32" customWidth="1"/>
    <col min="4" max="6" width="11" style="32" customWidth="1"/>
    <col min="7" max="8" width="8.7109375" style="32"/>
    <col min="9" max="9" width="11.140625" style="32" customWidth="1"/>
    <col min="10" max="10" width="18.85546875" style="32" bestFit="1" customWidth="1"/>
    <col min="11" max="11" width="15" style="32" bestFit="1" customWidth="1"/>
    <col min="12" max="12" width="23.7109375" style="32" bestFit="1" customWidth="1"/>
    <col min="13" max="13" width="17.85546875" style="32" bestFit="1" customWidth="1"/>
    <col min="14" max="14" width="12.7109375" style="32" bestFit="1" customWidth="1"/>
    <col min="15" max="15" width="21.140625" style="32" bestFit="1" customWidth="1"/>
    <col min="16" max="16" width="16.28515625" style="32" bestFit="1" customWidth="1"/>
    <col min="17" max="17" width="14.42578125" style="32" bestFit="1" customWidth="1"/>
    <col min="18" max="18" width="19.7109375" style="32" bestFit="1" customWidth="1"/>
    <col min="19" max="19" width="16.140625" style="32" bestFit="1" customWidth="1"/>
    <col min="20" max="16384" width="8.7109375" style="32"/>
  </cols>
  <sheetData>
    <row r="1" spans="1:19" ht="35.1" customHeight="1" x14ac:dyDescent="0.2">
      <c r="A1" s="56" t="s">
        <v>89</v>
      </c>
      <c r="B1" s="54" t="s">
        <v>86</v>
      </c>
      <c r="C1" s="55" t="s">
        <v>75</v>
      </c>
      <c r="D1" s="54" t="s">
        <v>88</v>
      </c>
      <c r="E1" s="55" t="s">
        <v>87</v>
      </c>
      <c r="F1" s="54" t="s">
        <v>50</v>
      </c>
      <c r="H1" s="9"/>
      <c r="I1" s="9"/>
      <c r="J1" s="9"/>
      <c r="K1" s="9"/>
      <c r="L1" s="9"/>
    </row>
    <row r="2" spans="1:19" s="35" customFormat="1" ht="18" customHeight="1" x14ac:dyDescent="0.25">
      <c r="A2" s="51"/>
      <c r="B2" s="50"/>
      <c r="C2" s="49"/>
      <c r="D2" s="48"/>
      <c r="E2" s="47"/>
      <c r="F2" s="46">
        <f>D2*E2</f>
        <v>0</v>
      </c>
      <c r="H2" s="1"/>
      <c r="I2" s="52" t="s">
        <v>86</v>
      </c>
      <c r="J2" s="53" t="s">
        <v>85</v>
      </c>
      <c r="K2" s="53" t="s">
        <v>84</v>
      </c>
      <c r="L2" s="53" t="s">
        <v>83</v>
      </c>
      <c r="M2" s="53" t="s">
        <v>82</v>
      </c>
      <c r="N2" s="53" t="s">
        <v>81</v>
      </c>
      <c r="O2" s="53" t="s">
        <v>80</v>
      </c>
      <c r="P2" s="53" t="s">
        <v>79</v>
      </c>
      <c r="Q2" s="53" t="s">
        <v>78</v>
      </c>
      <c r="R2" s="53" t="s">
        <v>77</v>
      </c>
      <c r="S2" s="53" t="s">
        <v>76</v>
      </c>
    </row>
    <row r="3" spans="1:19" s="35" customFormat="1" ht="18" customHeight="1" x14ac:dyDescent="0.25">
      <c r="A3" s="51"/>
      <c r="B3" s="50"/>
      <c r="C3" s="49"/>
      <c r="D3" s="48"/>
      <c r="E3" s="47"/>
      <c r="F3" s="46">
        <f t="shared" ref="F3:F11" si="0">D3*E3</f>
        <v>0</v>
      </c>
      <c r="H3" s="1"/>
      <c r="I3" s="52" t="s">
        <v>75</v>
      </c>
      <c r="J3" s="53" t="s">
        <v>74</v>
      </c>
      <c r="K3" s="53" t="s">
        <v>73</v>
      </c>
      <c r="L3" s="53" t="s">
        <v>72</v>
      </c>
      <c r="M3" s="53" t="s">
        <v>71</v>
      </c>
      <c r="N3" s="53" t="s">
        <v>70</v>
      </c>
      <c r="O3" s="53" t="s">
        <v>69</v>
      </c>
      <c r="P3" s="53" t="s">
        <v>68</v>
      </c>
      <c r="Q3" s="53" t="s">
        <v>67</v>
      </c>
      <c r="R3" s="53" t="s">
        <v>66</v>
      </c>
      <c r="S3" s="53" t="s">
        <v>65</v>
      </c>
    </row>
    <row r="4" spans="1:19" s="35" customFormat="1" ht="18" customHeight="1" x14ac:dyDescent="0.25">
      <c r="A4" s="51"/>
      <c r="B4" s="50"/>
      <c r="C4" s="49"/>
      <c r="D4" s="48"/>
      <c r="E4" s="47"/>
      <c r="F4" s="46">
        <f t="shared" si="0"/>
        <v>0</v>
      </c>
      <c r="H4" s="1"/>
      <c r="I4" s="52" t="s">
        <v>64</v>
      </c>
      <c r="J4" s="57">
        <v>1500</v>
      </c>
      <c r="K4" s="57">
        <v>900</v>
      </c>
      <c r="L4" s="57">
        <v>1200</v>
      </c>
      <c r="M4" s="57">
        <v>175</v>
      </c>
      <c r="N4" s="57">
        <v>155</v>
      </c>
      <c r="O4" s="57">
        <v>159.5</v>
      </c>
      <c r="P4" s="57">
        <v>134.85</v>
      </c>
      <c r="Q4" s="57">
        <v>155</v>
      </c>
      <c r="R4" s="58">
        <v>145</v>
      </c>
      <c r="S4" s="58">
        <v>77.5</v>
      </c>
    </row>
    <row r="5" spans="1:19" s="35" customFormat="1" ht="18" customHeight="1" x14ac:dyDescent="0.25">
      <c r="A5" s="51"/>
      <c r="B5" s="50"/>
      <c r="C5" s="49"/>
      <c r="D5" s="48"/>
      <c r="E5" s="47"/>
      <c r="F5" s="46">
        <f t="shared" si="0"/>
        <v>0</v>
      </c>
    </row>
    <row r="6" spans="1:19" s="35" customFormat="1" ht="18" customHeight="1" x14ac:dyDescent="0.25">
      <c r="A6" s="51"/>
      <c r="B6" s="50"/>
      <c r="C6" s="49"/>
      <c r="D6" s="48"/>
      <c r="E6" s="47"/>
      <c r="F6" s="46">
        <f t="shared" si="0"/>
        <v>0</v>
      </c>
    </row>
    <row r="7" spans="1:19" s="35" customFormat="1" ht="18" customHeight="1" x14ac:dyDescent="0.25">
      <c r="A7" s="51"/>
      <c r="B7" s="50"/>
      <c r="C7" s="49"/>
      <c r="D7" s="48"/>
      <c r="E7" s="47"/>
      <c r="F7" s="46">
        <f t="shared" si="0"/>
        <v>0</v>
      </c>
    </row>
    <row r="8" spans="1:19" s="35" customFormat="1" ht="18" customHeight="1" x14ac:dyDescent="0.25">
      <c r="A8" s="51"/>
      <c r="B8" s="50"/>
      <c r="C8" s="49"/>
      <c r="D8" s="48"/>
      <c r="E8" s="47"/>
      <c r="F8" s="46">
        <f t="shared" si="0"/>
        <v>0</v>
      </c>
    </row>
    <row r="9" spans="1:19" s="35" customFormat="1" ht="18" customHeight="1" x14ac:dyDescent="0.25">
      <c r="A9" s="51"/>
      <c r="B9" s="50"/>
      <c r="C9" s="49"/>
      <c r="D9" s="48"/>
      <c r="E9" s="47"/>
      <c r="F9" s="46">
        <f t="shared" si="0"/>
        <v>0</v>
      </c>
    </row>
    <row r="10" spans="1:19" s="35" customFormat="1" ht="18" customHeight="1" x14ac:dyDescent="0.25">
      <c r="A10" s="51"/>
      <c r="B10" s="50"/>
      <c r="C10" s="49"/>
      <c r="D10" s="48"/>
      <c r="E10" s="47"/>
      <c r="F10" s="46">
        <f t="shared" si="0"/>
        <v>0</v>
      </c>
    </row>
    <row r="11" spans="1:19" s="35" customFormat="1" ht="18" customHeight="1" x14ac:dyDescent="0.25">
      <c r="A11" s="45"/>
      <c r="B11" s="44"/>
      <c r="C11" s="43"/>
      <c r="D11" s="42"/>
      <c r="E11" s="41"/>
      <c r="F11" s="40">
        <f t="shared" si="0"/>
        <v>0</v>
      </c>
    </row>
    <row r="12" spans="1:19" s="35" customFormat="1" ht="18" customHeight="1" x14ac:dyDescent="0.25">
      <c r="A12" s="38"/>
      <c r="B12" s="38"/>
      <c r="C12" s="38"/>
      <c r="D12" s="38"/>
      <c r="E12" s="38"/>
      <c r="F12" s="38"/>
    </row>
    <row r="13" spans="1:19" s="35" customFormat="1" ht="18" customHeight="1" x14ac:dyDescent="0.25">
      <c r="A13" s="38"/>
      <c r="B13" s="38"/>
      <c r="C13" s="37"/>
      <c r="D13" s="38"/>
      <c r="E13" s="37" t="s">
        <v>63</v>
      </c>
      <c r="F13" s="39">
        <f>SUM(F2:F11)</f>
        <v>0</v>
      </c>
    </row>
    <row r="14" spans="1:19" s="35" customFormat="1" ht="18" customHeight="1" x14ac:dyDescent="0.25">
      <c r="A14" s="38"/>
      <c r="C14" s="35" t="s">
        <v>62</v>
      </c>
      <c r="D14" s="38"/>
      <c r="E14" s="37" t="s">
        <v>61</v>
      </c>
      <c r="F14" s="36">
        <f>0.1*F13</f>
        <v>0</v>
      </c>
    </row>
    <row r="15" spans="1:19" s="35" customFormat="1" ht="18" customHeight="1" x14ac:dyDescent="0.25">
      <c r="A15" s="38"/>
      <c r="D15" s="38"/>
      <c r="E15" s="37" t="s">
        <v>60</v>
      </c>
      <c r="F15" s="36">
        <f>F13+F14</f>
        <v>0</v>
      </c>
    </row>
    <row r="16" spans="1:19" x14ac:dyDescent="0.2">
      <c r="A16" s="34"/>
      <c r="B16" s="34"/>
      <c r="C16" s="34"/>
      <c r="D16" s="34"/>
      <c r="E16" s="34"/>
      <c r="F16" s="34"/>
    </row>
    <row r="20" spans="1:6" x14ac:dyDescent="0.2">
      <c r="A20" s="9"/>
      <c r="B20" s="9"/>
      <c r="C20" s="9"/>
      <c r="D20" s="9"/>
      <c r="E20" s="9"/>
      <c r="F20" s="9"/>
    </row>
    <row r="21" spans="1:6" x14ac:dyDescent="0.2">
      <c r="A21" s="9"/>
      <c r="B21" s="9"/>
      <c r="C21" s="9"/>
      <c r="D21" s="9"/>
      <c r="E21" s="9"/>
      <c r="F21" s="9"/>
    </row>
    <row r="22" spans="1:6" x14ac:dyDescent="0.2">
      <c r="A22" s="9"/>
      <c r="B22" s="9"/>
      <c r="C22" s="9"/>
      <c r="D22" s="9"/>
      <c r="E22" s="9"/>
      <c r="F22" s="9"/>
    </row>
    <row r="23" spans="1:6" x14ac:dyDescent="0.2">
      <c r="A23" s="9"/>
      <c r="B23" s="9"/>
      <c r="C23" s="9"/>
      <c r="D23" s="9"/>
      <c r="E23" s="9"/>
      <c r="F23" s="9"/>
    </row>
    <row r="24" spans="1:6" x14ac:dyDescent="0.2">
      <c r="A24" s="9"/>
      <c r="B24" s="9"/>
      <c r="C24" s="9"/>
      <c r="D24" s="9"/>
      <c r="E24" s="9"/>
      <c r="F24" s="9"/>
    </row>
    <row r="25" spans="1:6" x14ac:dyDescent="0.2">
      <c r="A25" s="9"/>
      <c r="B25" s="9"/>
      <c r="C25" s="9"/>
      <c r="D25" s="9"/>
      <c r="E25" s="9"/>
      <c r="F25" s="9"/>
    </row>
    <row r="26" spans="1:6" x14ac:dyDescent="0.2">
      <c r="A26" s="9"/>
      <c r="B26" s="9"/>
      <c r="C26" s="9"/>
      <c r="D26" s="9"/>
      <c r="E26" s="9"/>
      <c r="F26" s="9"/>
    </row>
    <row r="27" spans="1:6" x14ac:dyDescent="0.2">
      <c r="A27" s="9"/>
      <c r="B27" s="9"/>
      <c r="C27" s="9"/>
      <c r="D27" s="9"/>
      <c r="E27" s="9"/>
      <c r="F27" s="9"/>
    </row>
    <row r="28" spans="1:6" x14ac:dyDescent="0.2">
      <c r="A28" s="9"/>
      <c r="B28" s="9"/>
      <c r="C28" s="9"/>
      <c r="D28" s="9"/>
      <c r="E28" s="9"/>
      <c r="F28" s="9"/>
    </row>
    <row r="29" spans="1:6" x14ac:dyDescent="0.2">
      <c r="A29" s="9"/>
      <c r="B29" s="9"/>
      <c r="C29" s="9"/>
      <c r="D29" s="9"/>
      <c r="E29" s="9"/>
      <c r="F29" s="9"/>
    </row>
    <row r="30" spans="1:6" x14ac:dyDescent="0.2">
      <c r="A30" s="9"/>
      <c r="B30" s="9"/>
      <c r="C30" s="9"/>
      <c r="D30" s="9"/>
      <c r="E30" s="9"/>
      <c r="F30" s="9"/>
    </row>
    <row r="31" spans="1:6" x14ac:dyDescent="0.2">
      <c r="A31" s="9"/>
      <c r="B31" s="9"/>
      <c r="C31" s="9"/>
      <c r="D31" s="9"/>
      <c r="E31" s="9"/>
      <c r="F31" s="9"/>
    </row>
    <row r="32" spans="1:6" x14ac:dyDescent="0.2">
      <c r="A32" s="9"/>
      <c r="B32" s="9"/>
      <c r="C32" s="9"/>
      <c r="D32" s="9"/>
      <c r="E32" s="9"/>
      <c r="F32" s="9"/>
    </row>
    <row r="33" spans="1:6" x14ac:dyDescent="0.2">
      <c r="A33" s="9"/>
      <c r="B33" s="9"/>
      <c r="C33" s="9"/>
      <c r="D33" s="9"/>
      <c r="E33" s="9"/>
      <c r="F33" s="9"/>
    </row>
    <row r="34" spans="1:6" x14ac:dyDescent="0.2">
      <c r="A34" s="9"/>
      <c r="B34" s="9"/>
      <c r="C34" s="9"/>
      <c r="D34" s="9"/>
      <c r="E34" s="9"/>
      <c r="F34" s="9"/>
    </row>
    <row r="35" spans="1:6" x14ac:dyDescent="0.2">
      <c r="A35" s="9"/>
      <c r="B35" s="9"/>
      <c r="C35" s="9"/>
      <c r="D35" s="9"/>
      <c r="E35" s="9"/>
      <c r="F35" s="9"/>
    </row>
    <row r="36" spans="1:6" x14ac:dyDescent="0.2">
      <c r="A36" s="9"/>
      <c r="B36" s="9"/>
      <c r="C36" s="9"/>
      <c r="D36" s="9"/>
      <c r="E36" s="9"/>
      <c r="F36" s="9"/>
    </row>
    <row r="37" spans="1:6" x14ac:dyDescent="0.2">
      <c r="A37" s="9"/>
      <c r="B37" s="9"/>
      <c r="C37" s="9"/>
      <c r="D37" s="9"/>
      <c r="E37" s="9"/>
      <c r="F37" s="9"/>
    </row>
    <row r="38" spans="1:6" x14ac:dyDescent="0.2">
      <c r="A38" s="9"/>
      <c r="B38" s="9"/>
      <c r="C38" s="9"/>
      <c r="D38" s="9"/>
      <c r="E38" s="9"/>
      <c r="F38" s="9"/>
    </row>
    <row r="39" spans="1:6" x14ac:dyDescent="0.2">
      <c r="A39" s="9"/>
      <c r="B39" s="9"/>
      <c r="C39" s="9"/>
      <c r="D39" s="9"/>
      <c r="E39" s="9"/>
      <c r="F39" s="9"/>
    </row>
    <row r="40" spans="1:6" x14ac:dyDescent="0.2">
      <c r="A40" s="9"/>
      <c r="B40" s="9"/>
      <c r="C40" s="9"/>
      <c r="D40" s="9"/>
      <c r="E40" s="9"/>
      <c r="F40" s="9"/>
    </row>
    <row r="41" spans="1:6" x14ac:dyDescent="0.2">
      <c r="A41" s="9"/>
      <c r="B41" s="9"/>
      <c r="C41" s="9"/>
      <c r="D41" s="9"/>
      <c r="E41" s="9"/>
      <c r="F41" s="9"/>
    </row>
    <row r="42" spans="1:6" x14ac:dyDescent="0.2">
      <c r="A42" s="9"/>
      <c r="B42" s="9"/>
      <c r="C42" s="9"/>
      <c r="D42" s="9"/>
      <c r="E42" s="9"/>
      <c r="F42" s="9"/>
    </row>
    <row r="43" spans="1:6" x14ac:dyDescent="0.2">
      <c r="A43" s="33"/>
      <c r="B43" s="33"/>
    </row>
    <row r="45" spans="1:6" x14ac:dyDescent="0.2">
      <c r="A45" s="33"/>
      <c r="B45" s="33"/>
    </row>
  </sheetData>
  <dataValidations count="1">
    <dataValidation type="list" allowBlank="1" showInputMessage="1" showErrorMessage="1" sqref="B2:B11" xr:uid="{03DBCF7A-A664-493A-B938-CB29D6BFC071}">
      <formula1>TourCodes</formula1>
    </dataValidation>
  </dataValidations>
  <pageMargins left="0.34" right="0.27" top="1" bottom="1" header="0.5" footer="0.5"/>
  <pageSetup paperSize="9" orientation="portrait" horizontalDpi="300" verticalDpi="3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D41A14-6840-47BB-80B1-86940EB167B2}">
  <dimension ref="A1:K106"/>
  <sheetViews>
    <sheetView workbookViewId="0">
      <selection activeCell="A2" sqref="A2:K2"/>
    </sheetView>
  </sheetViews>
  <sheetFormatPr defaultColWidth="8.85546875" defaultRowHeight="12.75" x14ac:dyDescent="0.2"/>
  <cols>
    <col min="1" max="1" width="11.7109375" style="16" customWidth="1"/>
    <col min="2" max="2" width="9.42578125" style="16" bestFit="1" customWidth="1"/>
    <col min="3" max="3" width="10.85546875" style="16" bestFit="1" customWidth="1"/>
    <col min="4" max="4" width="9.28515625" style="59" customWidth="1"/>
    <col min="5" max="5" width="8.5703125" style="17" customWidth="1"/>
    <col min="6" max="6" width="18.28515625" style="16" customWidth="1"/>
    <col min="7" max="7" width="12.28515625" style="16" customWidth="1"/>
    <col min="8" max="8" width="9.7109375" style="16" bestFit="1" customWidth="1"/>
    <col min="9" max="9" width="10" style="59" customWidth="1"/>
    <col min="10" max="10" width="8.42578125" style="16" customWidth="1"/>
    <col min="11" max="16384" width="8.85546875" style="16"/>
  </cols>
  <sheetData>
    <row r="1" spans="1:11" ht="19.5" x14ac:dyDescent="0.3">
      <c r="A1" s="83" t="s">
        <v>312</v>
      </c>
      <c r="B1" s="83"/>
      <c r="C1" s="83"/>
      <c r="D1" s="83"/>
      <c r="E1" s="83"/>
      <c r="F1" s="83"/>
      <c r="G1" s="83"/>
      <c r="H1" s="83"/>
      <c r="I1" s="83"/>
      <c r="J1" s="83"/>
      <c r="K1" s="83"/>
    </row>
    <row r="2" spans="1:11" ht="19.5" x14ac:dyDescent="0.3">
      <c r="A2" s="83" t="s">
        <v>311</v>
      </c>
      <c r="B2" s="83"/>
      <c r="C2" s="83"/>
      <c r="D2" s="83"/>
      <c r="E2" s="83"/>
      <c r="F2" s="83"/>
      <c r="G2" s="83"/>
      <c r="H2" s="83"/>
      <c r="I2" s="83"/>
      <c r="J2" s="83"/>
      <c r="K2" s="83"/>
    </row>
    <row r="4" spans="1:11" s="62" customFormat="1" ht="30" x14ac:dyDescent="0.2">
      <c r="A4" s="64" t="s">
        <v>310</v>
      </c>
      <c r="B4" s="64" t="s">
        <v>309</v>
      </c>
      <c r="C4" s="64" t="s">
        <v>308</v>
      </c>
      <c r="D4" s="65" t="s">
        <v>307</v>
      </c>
      <c r="E4" s="64" t="s">
        <v>306</v>
      </c>
      <c r="F4" s="64" t="s">
        <v>305</v>
      </c>
      <c r="G4" s="64" t="s">
        <v>304</v>
      </c>
      <c r="H4" s="64" t="s">
        <v>303</v>
      </c>
      <c r="I4" s="65" t="s">
        <v>302</v>
      </c>
      <c r="J4" s="64" t="s">
        <v>301</v>
      </c>
      <c r="K4" s="63" t="s">
        <v>300</v>
      </c>
    </row>
    <row r="5" spans="1:11" x14ac:dyDescent="0.2">
      <c r="A5" s="16">
        <v>80324</v>
      </c>
      <c r="B5" s="16" t="s">
        <v>250</v>
      </c>
      <c r="C5" s="16" t="s">
        <v>299</v>
      </c>
      <c r="D5" s="59">
        <v>43088.5</v>
      </c>
      <c r="E5" s="61">
        <v>26</v>
      </c>
      <c r="F5" s="16" t="s">
        <v>131</v>
      </c>
      <c r="G5" s="16" t="s">
        <v>94</v>
      </c>
      <c r="H5" s="60">
        <v>140</v>
      </c>
      <c r="I5" s="59">
        <v>45089.5</v>
      </c>
      <c r="J5" s="16">
        <f t="shared" ref="J5:J36" si="0">MONTH(I5)</f>
        <v>6</v>
      </c>
    </row>
    <row r="6" spans="1:11" x14ac:dyDescent="0.2">
      <c r="A6" s="16">
        <v>80325</v>
      </c>
      <c r="B6" s="16" t="s">
        <v>298</v>
      </c>
      <c r="C6" s="16" t="s">
        <v>297</v>
      </c>
      <c r="D6" s="59">
        <v>44413.5</v>
      </c>
      <c r="E6" s="61">
        <v>13</v>
      </c>
      <c r="F6" s="16" t="s">
        <v>98</v>
      </c>
      <c r="G6" s="16" t="s">
        <v>101</v>
      </c>
      <c r="H6" s="60">
        <v>300</v>
      </c>
      <c r="I6" s="59">
        <v>44958.5</v>
      </c>
      <c r="J6" s="16">
        <f t="shared" si="0"/>
        <v>2</v>
      </c>
    </row>
    <row r="7" spans="1:11" x14ac:dyDescent="0.2">
      <c r="A7" s="16">
        <v>80326</v>
      </c>
      <c r="B7" s="16" t="s">
        <v>173</v>
      </c>
      <c r="C7" s="16" t="s">
        <v>296</v>
      </c>
      <c r="D7" s="59">
        <v>43532.5</v>
      </c>
      <c r="E7" s="61">
        <v>26</v>
      </c>
      <c r="F7" s="16" t="s">
        <v>202</v>
      </c>
      <c r="G7" s="16" t="s">
        <v>101</v>
      </c>
      <c r="H7" s="60">
        <v>150</v>
      </c>
      <c r="I7" s="59">
        <v>44987.5</v>
      </c>
      <c r="J7" s="16">
        <f t="shared" si="0"/>
        <v>3</v>
      </c>
    </row>
    <row r="8" spans="1:11" x14ac:dyDescent="0.2">
      <c r="A8" s="16">
        <v>80327</v>
      </c>
      <c r="B8" s="16" t="s">
        <v>140</v>
      </c>
      <c r="C8" s="16" t="s">
        <v>295</v>
      </c>
      <c r="D8" s="59">
        <v>44712.5</v>
      </c>
      <c r="E8" s="61">
        <v>26</v>
      </c>
      <c r="F8" s="16" t="s">
        <v>121</v>
      </c>
      <c r="G8" s="16" t="s">
        <v>90</v>
      </c>
      <c r="H8" s="60">
        <v>100</v>
      </c>
      <c r="I8" s="59">
        <v>45076.5</v>
      </c>
      <c r="J8" s="16">
        <f t="shared" si="0"/>
        <v>5</v>
      </c>
    </row>
    <row r="9" spans="1:11" x14ac:dyDescent="0.2">
      <c r="A9" s="16">
        <v>80328</v>
      </c>
      <c r="B9" s="16" t="s">
        <v>294</v>
      </c>
      <c r="C9" s="16" t="s">
        <v>293</v>
      </c>
      <c r="D9" s="59">
        <v>44741.5</v>
      </c>
      <c r="E9" s="61">
        <v>13</v>
      </c>
      <c r="F9" s="16" t="s">
        <v>105</v>
      </c>
      <c r="G9" s="16" t="s">
        <v>101</v>
      </c>
      <c r="H9" s="60">
        <v>300</v>
      </c>
      <c r="I9" s="59">
        <v>45013.5</v>
      </c>
      <c r="J9" s="16">
        <f t="shared" si="0"/>
        <v>3</v>
      </c>
    </row>
    <row r="10" spans="1:11" x14ac:dyDescent="0.2">
      <c r="A10" s="16">
        <v>80329</v>
      </c>
      <c r="B10" s="16" t="s">
        <v>292</v>
      </c>
      <c r="C10" s="16" t="s">
        <v>291</v>
      </c>
      <c r="D10" s="59">
        <v>43547.5</v>
      </c>
      <c r="E10" s="61">
        <v>52</v>
      </c>
      <c r="F10" s="16" t="s">
        <v>108</v>
      </c>
      <c r="G10" s="16" t="s">
        <v>94</v>
      </c>
      <c r="H10" s="60">
        <v>70</v>
      </c>
      <c r="I10" s="59">
        <v>45002.5</v>
      </c>
      <c r="J10" s="16">
        <f t="shared" si="0"/>
        <v>3</v>
      </c>
    </row>
    <row r="11" spans="1:11" x14ac:dyDescent="0.2">
      <c r="A11" s="16">
        <v>80330</v>
      </c>
      <c r="B11" s="16" t="s">
        <v>290</v>
      </c>
      <c r="C11" s="16" t="s">
        <v>289</v>
      </c>
      <c r="D11" s="59">
        <v>44852.5</v>
      </c>
      <c r="E11" s="61">
        <v>26</v>
      </c>
      <c r="F11" s="16" t="s">
        <v>164</v>
      </c>
      <c r="G11" s="16" t="s">
        <v>94</v>
      </c>
      <c r="H11" s="60">
        <v>140</v>
      </c>
      <c r="I11" s="59">
        <v>45033.5</v>
      </c>
      <c r="J11" s="16">
        <f t="shared" si="0"/>
        <v>4</v>
      </c>
    </row>
    <row r="12" spans="1:11" x14ac:dyDescent="0.2">
      <c r="A12" s="16">
        <v>80331</v>
      </c>
      <c r="B12" s="16" t="s">
        <v>178</v>
      </c>
      <c r="C12" s="16" t="s">
        <v>288</v>
      </c>
      <c r="D12" s="59">
        <v>44613.5</v>
      </c>
      <c r="E12" s="61">
        <v>2</v>
      </c>
      <c r="F12" s="16" t="s">
        <v>287</v>
      </c>
      <c r="G12" s="16" t="s">
        <v>90</v>
      </c>
      <c r="H12" s="60">
        <v>1300</v>
      </c>
      <c r="I12" s="59">
        <v>44962.5</v>
      </c>
      <c r="J12" s="16">
        <f t="shared" si="0"/>
        <v>2</v>
      </c>
    </row>
    <row r="13" spans="1:11" x14ac:dyDescent="0.2">
      <c r="A13" s="16">
        <v>80332</v>
      </c>
      <c r="B13" s="16" t="s">
        <v>157</v>
      </c>
      <c r="C13" s="16" t="s">
        <v>286</v>
      </c>
      <c r="D13" s="59">
        <v>43975.5</v>
      </c>
      <c r="E13" s="61">
        <v>26</v>
      </c>
      <c r="F13" s="16" t="s">
        <v>91</v>
      </c>
      <c r="G13" s="16" t="s">
        <v>101</v>
      </c>
      <c r="H13" s="60">
        <v>150</v>
      </c>
      <c r="I13" s="59">
        <v>45065.5</v>
      </c>
      <c r="J13" s="16">
        <f t="shared" si="0"/>
        <v>5</v>
      </c>
    </row>
    <row r="14" spans="1:11" x14ac:dyDescent="0.2">
      <c r="A14" s="16">
        <v>80333</v>
      </c>
      <c r="B14" s="16" t="s">
        <v>278</v>
      </c>
      <c r="C14" s="16" t="s">
        <v>285</v>
      </c>
      <c r="D14" s="59">
        <v>44667.5</v>
      </c>
      <c r="E14" s="61">
        <v>2</v>
      </c>
      <c r="F14" s="16" t="s">
        <v>138</v>
      </c>
      <c r="G14" s="16" t="s">
        <v>127</v>
      </c>
      <c r="H14" s="60">
        <v>2340</v>
      </c>
      <c r="I14" s="59">
        <v>44961.5</v>
      </c>
      <c r="J14" s="16">
        <f t="shared" si="0"/>
        <v>2</v>
      </c>
    </row>
    <row r="15" spans="1:11" x14ac:dyDescent="0.2">
      <c r="A15" s="16">
        <v>80334</v>
      </c>
      <c r="B15" s="16" t="s">
        <v>284</v>
      </c>
      <c r="C15" s="16" t="s">
        <v>283</v>
      </c>
      <c r="D15" s="59">
        <v>44652.5</v>
      </c>
      <c r="E15" s="61">
        <v>13</v>
      </c>
      <c r="F15" s="16" t="s">
        <v>185</v>
      </c>
      <c r="G15" s="16" t="s">
        <v>90</v>
      </c>
      <c r="H15" s="60">
        <v>200</v>
      </c>
      <c r="I15" s="59">
        <v>45015.5</v>
      </c>
      <c r="J15" s="16">
        <f t="shared" si="0"/>
        <v>3</v>
      </c>
    </row>
    <row r="16" spans="1:11" x14ac:dyDescent="0.2">
      <c r="A16" s="16">
        <v>80335</v>
      </c>
      <c r="B16" s="16" t="s">
        <v>231</v>
      </c>
      <c r="C16" s="16" t="s">
        <v>282</v>
      </c>
      <c r="D16" s="59">
        <v>43517.5</v>
      </c>
      <c r="E16" s="61">
        <v>4</v>
      </c>
      <c r="F16" s="16" t="s">
        <v>179</v>
      </c>
      <c r="G16" s="16" t="s">
        <v>90</v>
      </c>
      <c r="H16" s="60">
        <v>650</v>
      </c>
      <c r="I16" s="59">
        <v>44972.5</v>
      </c>
      <c r="J16" s="16">
        <f t="shared" si="0"/>
        <v>2</v>
      </c>
    </row>
    <row r="17" spans="1:10" x14ac:dyDescent="0.2">
      <c r="A17" s="16">
        <v>80336</v>
      </c>
      <c r="B17" s="16" t="s">
        <v>231</v>
      </c>
      <c r="C17" s="16" t="s">
        <v>281</v>
      </c>
      <c r="D17" s="59">
        <v>43981.5</v>
      </c>
      <c r="E17" s="61">
        <v>4</v>
      </c>
      <c r="F17" s="16" t="s">
        <v>280</v>
      </c>
      <c r="G17" s="16" t="s">
        <v>127</v>
      </c>
      <c r="H17" s="60">
        <v>1170</v>
      </c>
      <c r="I17" s="59">
        <v>44959.5</v>
      </c>
      <c r="J17" s="16">
        <f t="shared" si="0"/>
        <v>2</v>
      </c>
    </row>
    <row r="18" spans="1:10" x14ac:dyDescent="0.2">
      <c r="A18" s="16">
        <v>80337</v>
      </c>
      <c r="B18" s="16" t="s">
        <v>188</v>
      </c>
      <c r="C18" s="16" t="s">
        <v>279</v>
      </c>
      <c r="D18" s="59">
        <v>44676.5</v>
      </c>
      <c r="E18" s="61">
        <v>2</v>
      </c>
      <c r="F18" s="16" t="s">
        <v>111</v>
      </c>
      <c r="G18" s="16" t="s">
        <v>127</v>
      </c>
      <c r="H18" s="60">
        <v>2340</v>
      </c>
      <c r="I18" s="59">
        <v>44956.5</v>
      </c>
      <c r="J18" s="16">
        <f t="shared" si="0"/>
        <v>1</v>
      </c>
    </row>
    <row r="19" spans="1:10" x14ac:dyDescent="0.2">
      <c r="A19" s="16">
        <v>80338</v>
      </c>
      <c r="B19" s="16" t="s">
        <v>278</v>
      </c>
      <c r="C19" s="16" t="s">
        <v>277</v>
      </c>
      <c r="D19" s="59">
        <v>43520.5</v>
      </c>
      <c r="E19" s="61">
        <v>52</v>
      </c>
      <c r="F19" s="16" t="s">
        <v>91</v>
      </c>
      <c r="G19" s="16" t="s">
        <v>101</v>
      </c>
      <c r="H19" s="60">
        <v>75</v>
      </c>
      <c r="I19" s="59">
        <v>44975.5</v>
      </c>
      <c r="J19" s="16">
        <f t="shared" si="0"/>
        <v>2</v>
      </c>
    </row>
    <row r="20" spans="1:10" x14ac:dyDescent="0.2">
      <c r="A20" s="16">
        <v>80339</v>
      </c>
      <c r="B20" s="16" t="s">
        <v>160</v>
      </c>
      <c r="C20" s="16" t="s">
        <v>276</v>
      </c>
      <c r="D20" s="59">
        <v>44346.5</v>
      </c>
      <c r="E20" s="61">
        <v>13</v>
      </c>
      <c r="F20" s="16" t="s">
        <v>164</v>
      </c>
      <c r="G20" s="16" t="s">
        <v>114</v>
      </c>
      <c r="H20" s="60">
        <v>1000</v>
      </c>
      <c r="I20" s="59">
        <v>44982.5</v>
      </c>
      <c r="J20" s="16">
        <f t="shared" si="0"/>
        <v>2</v>
      </c>
    </row>
    <row r="21" spans="1:10" x14ac:dyDescent="0.2">
      <c r="A21" s="16">
        <v>80340</v>
      </c>
      <c r="B21" s="16" t="s">
        <v>157</v>
      </c>
      <c r="C21" s="16" t="s">
        <v>275</v>
      </c>
      <c r="D21" s="59">
        <v>44632.5</v>
      </c>
      <c r="E21" s="61">
        <v>13</v>
      </c>
      <c r="F21" s="16" t="s">
        <v>274</v>
      </c>
      <c r="G21" s="16" t="s">
        <v>101</v>
      </c>
      <c r="H21" s="60">
        <v>300</v>
      </c>
      <c r="I21" s="59">
        <v>44995.5</v>
      </c>
      <c r="J21" s="16">
        <f t="shared" si="0"/>
        <v>3</v>
      </c>
    </row>
    <row r="22" spans="1:10" x14ac:dyDescent="0.2">
      <c r="A22" s="16">
        <v>80341</v>
      </c>
      <c r="B22" s="16" t="s">
        <v>157</v>
      </c>
      <c r="C22" s="16" t="s">
        <v>273</v>
      </c>
      <c r="D22" s="59">
        <v>43556.5</v>
      </c>
      <c r="E22" s="61">
        <v>52</v>
      </c>
      <c r="F22" s="16" t="s">
        <v>166</v>
      </c>
      <c r="G22" s="16" t="s">
        <v>94</v>
      </c>
      <c r="H22" s="60">
        <v>70</v>
      </c>
      <c r="I22" s="59">
        <v>45011.5</v>
      </c>
      <c r="J22" s="16">
        <f t="shared" si="0"/>
        <v>3</v>
      </c>
    </row>
    <row r="23" spans="1:10" x14ac:dyDescent="0.2">
      <c r="A23" s="16">
        <v>80342</v>
      </c>
      <c r="B23" s="16" t="s">
        <v>272</v>
      </c>
      <c r="C23" s="16" t="s">
        <v>271</v>
      </c>
      <c r="D23" s="59">
        <v>44828.5</v>
      </c>
      <c r="E23" s="61">
        <v>52</v>
      </c>
      <c r="F23" s="16" t="s">
        <v>270</v>
      </c>
      <c r="G23" s="16" t="s">
        <v>90</v>
      </c>
      <c r="H23" s="60">
        <v>50</v>
      </c>
      <c r="I23" s="59">
        <v>45191.5</v>
      </c>
      <c r="J23" s="16">
        <f t="shared" si="0"/>
        <v>9</v>
      </c>
    </row>
    <row r="24" spans="1:10" x14ac:dyDescent="0.2">
      <c r="A24" s="16">
        <v>80343</v>
      </c>
      <c r="B24" s="16" t="s">
        <v>155</v>
      </c>
      <c r="C24" s="16" t="s">
        <v>269</v>
      </c>
      <c r="D24" s="59">
        <v>44852.5</v>
      </c>
      <c r="E24" s="61">
        <v>26</v>
      </c>
      <c r="F24" s="16" t="s">
        <v>108</v>
      </c>
      <c r="G24" s="16" t="s">
        <v>94</v>
      </c>
      <c r="H24" s="60">
        <v>140</v>
      </c>
      <c r="I24" s="59">
        <v>45033.5</v>
      </c>
      <c r="J24" s="16">
        <f t="shared" si="0"/>
        <v>4</v>
      </c>
    </row>
    <row r="25" spans="1:10" x14ac:dyDescent="0.2">
      <c r="A25" s="16">
        <v>80344</v>
      </c>
      <c r="B25" s="16" t="s">
        <v>188</v>
      </c>
      <c r="C25" s="16" t="s">
        <v>268</v>
      </c>
      <c r="D25" s="59">
        <v>44613.5</v>
      </c>
      <c r="E25" s="61">
        <v>13</v>
      </c>
      <c r="F25" s="16" t="s">
        <v>191</v>
      </c>
      <c r="G25" s="16" t="s">
        <v>94</v>
      </c>
      <c r="H25" s="60">
        <v>280</v>
      </c>
      <c r="I25" s="59">
        <v>44976.5</v>
      </c>
      <c r="J25" s="16">
        <f t="shared" si="0"/>
        <v>2</v>
      </c>
    </row>
    <row r="26" spans="1:10" x14ac:dyDescent="0.2">
      <c r="A26" s="16">
        <v>80345</v>
      </c>
      <c r="B26" s="16" t="s">
        <v>160</v>
      </c>
      <c r="C26" s="16" t="s">
        <v>267</v>
      </c>
      <c r="D26" s="59">
        <v>44831.5</v>
      </c>
      <c r="E26" s="61">
        <v>26</v>
      </c>
      <c r="F26" s="16" t="s">
        <v>266</v>
      </c>
      <c r="G26" s="16" t="s">
        <v>90</v>
      </c>
      <c r="H26" s="60">
        <v>100</v>
      </c>
      <c r="I26" s="59">
        <v>45012.5</v>
      </c>
      <c r="J26" s="16">
        <f t="shared" si="0"/>
        <v>3</v>
      </c>
    </row>
    <row r="27" spans="1:10" x14ac:dyDescent="0.2">
      <c r="A27" s="16">
        <v>80346</v>
      </c>
      <c r="B27" s="16" t="s">
        <v>265</v>
      </c>
      <c r="C27" s="16" t="s">
        <v>264</v>
      </c>
      <c r="D27" s="59">
        <v>43960.5</v>
      </c>
      <c r="E27" s="61">
        <v>52</v>
      </c>
      <c r="F27" s="16" t="s">
        <v>185</v>
      </c>
      <c r="G27" s="16" t="s">
        <v>101</v>
      </c>
      <c r="H27" s="60">
        <v>75</v>
      </c>
      <c r="I27" s="59">
        <v>45050.5</v>
      </c>
      <c r="J27" s="16">
        <f t="shared" si="0"/>
        <v>5</v>
      </c>
    </row>
    <row r="28" spans="1:10" x14ac:dyDescent="0.2">
      <c r="A28" s="16">
        <v>80347</v>
      </c>
      <c r="B28" s="16" t="s">
        <v>263</v>
      </c>
      <c r="C28" s="16" t="s">
        <v>262</v>
      </c>
      <c r="D28" s="59">
        <v>43981.5</v>
      </c>
      <c r="E28" s="61">
        <v>4</v>
      </c>
      <c r="F28" s="16" t="s">
        <v>164</v>
      </c>
      <c r="G28" s="16" t="s">
        <v>127</v>
      </c>
      <c r="H28" s="60">
        <v>1170</v>
      </c>
      <c r="I28" s="59">
        <v>44959.5</v>
      </c>
      <c r="J28" s="16">
        <f t="shared" si="0"/>
        <v>2</v>
      </c>
    </row>
    <row r="29" spans="1:10" x14ac:dyDescent="0.2">
      <c r="A29" s="16">
        <v>80348</v>
      </c>
      <c r="B29" s="16" t="s">
        <v>261</v>
      </c>
      <c r="C29" s="16" t="s">
        <v>260</v>
      </c>
      <c r="D29" s="59">
        <v>44428.5</v>
      </c>
      <c r="E29" s="61">
        <v>13</v>
      </c>
      <c r="F29" s="16" t="s">
        <v>158</v>
      </c>
      <c r="G29" s="16" t="s">
        <v>114</v>
      </c>
      <c r="H29" s="60">
        <v>1000</v>
      </c>
      <c r="I29" s="59">
        <v>44975.5</v>
      </c>
      <c r="J29" s="16">
        <f t="shared" si="0"/>
        <v>2</v>
      </c>
    </row>
    <row r="30" spans="1:10" x14ac:dyDescent="0.2">
      <c r="A30" s="16">
        <v>80349</v>
      </c>
      <c r="B30" s="16" t="s">
        <v>143</v>
      </c>
      <c r="C30" s="16" t="s">
        <v>259</v>
      </c>
      <c r="D30" s="59">
        <v>42236.5</v>
      </c>
      <c r="E30" s="61">
        <v>2</v>
      </c>
      <c r="F30" s="16" t="s">
        <v>191</v>
      </c>
      <c r="G30" s="16" t="s">
        <v>127</v>
      </c>
      <c r="H30" s="60">
        <v>2340</v>
      </c>
      <c r="I30" s="59">
        <v>44965.5</v>
      </c>
      <c r="J30" s="16">
        <f t="shared" si="0"/>
        <v>2</v>
      </c>
    </row>
    <row r="31" spans="1:10" x14ac:dyDescent="0.2">
      <c r="A31" s="16">
        <v>80350</v>
      </c>
      <c r="B31" s="16" t="s">
        <v>168</v>
      </c>
      <c r="C31" s="16" t="s">
        <v>258</v>
      </c>
      <c r="D31" s="59">
        <v>44199.5</v>
      </c>
      <c r="E31" s="61">
        <v>13</v>
      </c>
      <c r="F31" s="16" t="s">
        <v>111</v>
      </c>
      <c r="G31" s="16" t="s">
        <v>101</v>
      </c>
      <c r="H31" s="60">
        <v>300</v>
      </c>
      <c r="I31" s="59">
        <v>45016.5</v>
      </c>
      <c r="J31" s="16">
        <f t="shared" si="0"/>
        <v>3</v>
      </c>
    </row>
    <row r="32" spans="1:10" x14ac:dyDescent="0.2">
      <c r="A32" s="16">
        <v>80351</v>
      </c>
      <c r="B32" s="16" t="s">
        <v>257</v>
      </c>
      <c r="C32" s="16" t="s">
        <v>256</v>
      </c>
      <c r="D32" s="59">
        <v>44712.5</v>
      </c>
      <c r="E32" s="61">
        <v>13</v>
      </c>
      <c r="F32" s="16" t="s">
        <v>185</v>
      </c>
      <c r="G32" s="16" t="s">
        <v>114</v>
      </c>
      <c r="H32" s="60">
        <v>1000</v>
      </c>
      <c r="I32" s="59">
        <v>44984.5</v>
      </c>
      <c r="J32" s="16">
        <f t="shared" si="0"/>
        <v>2</v>
      </c>
    </row>
    <row r="33" spans="1:10" x14ac:dyDescent="0.2">
      <c r="A33" s="16">
        <v>80352</v>
      </c>
      <c r="B33" s="16" t="s">
        <v>255</v>
      </c>
      <c r="C33" s="16" t="s">
        <v>254</v>
      </c>
      <c r="D33" s="59">
        <v>44591.5</v>
      </c>
      <c r="E33" s="61">
        <v>2</v>
      </c>
      <c r="F33" s="16" t="s">
        <v>128</v>
      </c>
      <c r="G33" s="16" t="s">
        <v>90</v>
      </c>
      <c r="H33" s="60">
        <v>1300</v>
      </c>
      <c r="I33" s="59">
        <v>44954.5</v>
      </c>
      <c r="J33" s="16">
        <f t="shared" si="0"/>
        <v>1</v>
      </c>
    </row>
    <row r="34" spans="1:10" x14ac:dyDescent="0.2">
      <c r="A34" s="16">
        <v>80353</v>
      </c>
      <c r="B34" s="16" t="s">
        <v>231</v>
      </c>
      <c r="C34" s="16" t="s">
        <v>253</v>
      </c>
      <c r="D34" s="59">
        <v>43960.5</v>
      </c>
      <c r="E34" s="61">
        <v>52</v>
      </c>
      <c r="F34" s="16" t="s">
        <v>179</v>
      </c>
      <c r="G34" s="16" t="s">
        <v>101</v>
      </c>
      <c r="H34" s="60">
        <v>75</v>
      </c>
      <c r="I34" s="59">
        <v>45050.5</v>
      </c>
      <c r="J34" s="16">
        <f t="shared" si="0"/>
        <v>5</v>
      </c>
    </row>
    <row r="35" spans="1:10" x14ac:dyDescent="0.2">
      <c r="A35" s="16">
        <v>80354</v>
      </c>
      <c r="B35" s="16" t="s">
        <v>173</v>
      </c>
      <c r="C35" s="16" t="s">
        <v>252</v>
      </c>
      <c r="D35" s="59">
        <v>44389.5</v>
      </c>
      <c r="E35" s="61">
        <v>13</v>
      </c>
      <c r="F35" s="16" t="s">
        <v>182</v>
      </c>
      <c r="G35" s="16" t="s">
        <v>94</v>
      </c>
      <c r="H35" s="60">
        <v>280</v>
      </c>
      <c r="I35" s="59">
        <v>45025.5</v>
      </c>
      <c r="J35" s="16">
        <f t="shared" si="0"/>
        <v>4</v>
      </c>
    </row>
    <row r="36" spans="1:10" x14ac:dyDescent="0.2">
      <c r="A36" s="16">
        <v>80355</v>
      </c>
      <c r="B36" s="16" t="s">
        <v>201</v>
      </c>
      <c r="C36" s="16" t="s">
        <v>251</v>
      </c>
      <c r="D36" s="59">
        <v>43700.5</v>
      </c>
      <c r="E36" s="61">
        <v>2</v>
      </c>
      <c r="F36" s="16" t="s">
        <v>158</v>
      </c>
      <c r="G36" s="16" t="s">
        <v>127</v>
      </c>
      <c r="H36" s="60">
        <v>2340</v>
      </c>
      <c r="I36" s="59">
        <v>44954.5</v>
      </c>
      <c r="J36" s="16">
        <f t="shared" si="0"/>
        <v>1</v>
      </c>
    </row>
    <row r="37" spans="1:10" x14ac:dyDescent="0.2">
      <c r="A37" s="16">
        <v>80356</v>
      </c>
      <c r="B37" s="16" t="s">
        <v>250</v>
      </c>
      <c r="C37" s="16" t="s">
        <v>249</v>
      </c>
      <c r="D37" s="59">
        <v>44594.5</v>
      </c>
      <c r="E37" s="61">
        <v>2</v>
      </c>
      <c r="F37" s="16" t="s">
        <v>111</v>
      </c>
      <c r="G37" s="16" t="s">
        <v>127</v>
      </c>
      <c r="H37" s="60">
        <v>2340</v>
      </c>
      <c r="I37" s="59">
        <v>44957.5</v>
      </c>
      <c r="J37" s="16">
        <f t="shared" ref="J37:J68" si="1">MONTH(I37)</f>
        <v>1</v>
      </c>
    </row>
    <row r="38" spans="1:10" x14ac:dyDescent="0.2">
      <c r="A38" s="16">
        <v>80357</v>
      </c>
      <c r="B38" s="16" t="s">
        <v>208</v>
      </c>
      <c r="C38" s="16" t="s">
        <v>248</v>
      </c>
      <c r="D38" s="59">
        <v>44670.5</v>
      </c>
      <c r="E38" s="61">
        <v>13</v>
      </c>
      <c r="F38" s="16" t="s">
        <v>247</v>
      </c>
      <c r="G38" s="16" t="s">
        <v>94</v>
      </c>
      <c r="H38" s="60">
        <v>280</v>
      </c>
      <c r="I38" s="59">
        <v>45034.5</v>
      </c>
      <c r="J38" s="16">
        <f t="shared" si="1"/>
        <v>4</v>
      </c>
    </row>
    <row r="39" spans="1:10" x14ac:dyDescent="0.2">
      <c r="A39" s="16">
        <v>80358</v>
      </c>
      <c r="B39" s="16" t="s">
        <v>246</v>
      </c>
      <c r="C39" s="16" t="s">
        <v>245</v>
      </c>
      <c r="D39" s="59">
        <v>44602.5</v>
      </c>
      <c r="E39" s="61">
        <v>26</v>
      </c>
      <c r="F39" s="16" t="s">
        <v>108</v>
      </c>
      <c r="G39" s="16" t="s">
        <v>90</v>
      </c>
      <c r="H39" s="60">
        <v>100</v>
      </c>
      <c r="I39" s="59">
        <v>44966.5</v>
      </c>
      <c r="J39" s="16">
        <f t="shared" si="1"/>
        <v>2</v>
      </c>
    </row>
    <row r="40" spans="1:10" x14ac:dyDescent="0.2">
      <c r="A40" s="16">
        <v>80359</v>
      </c>
      <c r="B40" s="16" t="s">
        <v>155</v>
      </c>
      <c r="C40" s="16" t="s">
        <v>244</v>
      </c>
      <c r="D40" s="59">
        <v>44602.5</v>
      </c>
      <c r="E40" s="61">
        <v>52</v>
      </c>
      <c r="F40" s="16" t="s">
        <v>128</v>
      </c>
      <c r="G40" s="16" t="s">
        <v>101</v>
      </c>
      <c r="H40" s="60">
        <v>75</v>
      </c>
      <c r="I40" s="59">
        <v>44966.5</v>
      </c>
      <c r="J40" s="16">
        <f t="shared" si="1"/>
        <v>2</v>
      </c>
    </row>
    <row r="41" spans="1:10" x14ac:dyDescent="0.2">
      <c r="A41" s="16">
        <v>80360</v>
      </c>
      <c r="B41" s="16" t="s">
        <v>243</v>
      </c>
      <c r="C41" s="16" t="s">
        <v>242</v>
      </c>
      <c r="D41" s="59">
        <v>44389.5</v>
      </c>
      <c r="E41" s="61">
        <v>13</v>
      </c>
      <c r="F41" s="16" t="s">
        <v>241</v>
      </c>
      <c r="G41" s="16" t="s">
        <v>94</v>
      </c>
      <c r="H41" s="60">
        <v>280</v>
      </c>
      <c r="I41" s="59">
        <v>45025.5</v>
      </c>
      <c r="J41" s="16">
        <f t="shared" si="1"/>
        <v>4</v>
      </c>
    </row>
    <row r="42" spans="1:10" x14ac:dyDescent="0.2">
      <c r="A42" s="16">
        <v>80361</v>
      </c>
      <c r="B42" s="16" t="s">
        <v>240</v>
      </c>
      <c r="C42" s="16" t="s">
        <v>239</v>
      </c>
      <c r="D42" s="59">
        <v>44600.5</v>
      </c>
      <c r="E42" s="61">
        <v>26</v>
      </c>
      <c r="F42" s="16" t="s">
        <v>191</v>
      </c>
      <c r="G42" s="16" t="s">
        <v>94</v>
      </c>
      <c r="H42" s="60">
        <v>140</v>
      </c>
      <c r="I42" s="59">
        <v>44963.5</v>
      </c>
      <c r="J42" s="16">
        <f t="shared" si="1"/>
        <v>2</v>
      </c>
    </row>
    <row r="43" spans="1:10" x14ac:dyDescent="0.2">
      <c r="A43" s="16">
        <v>80362</v>
      </c>
      <c r="B43" s="16" t="s">
        <v>140</v>
      </c>
      <c r="C43" s="16" t="s">
        <v>238</v>
      </c>
      <c r="D43" s="59">
        <v>44404.5</v>
      </c>
      <c r="E43" s="61">
        <v>13</v>
      </c>
      <c r="F43" s="16" t="s">
        <v>91</v>
      </c>
      <c r="G43" s="16" t="s">
        <v>94</v>
      </c>
      <c r="H43" s="60">
        <v>280</v>
      </c>
      <c r="I43" s="59">
        <v>45040.5</v>
      </c>
      <c r="J43" s="16">
        <f t="shared" si="1"/>
        <v>4</v>
      </c>
    </row>
    <row r="44" spans="1:10" x14ac:dyDescent="0.2">
      <c r="A44" s="16">
        <v>80363</v>
      </c>
      <c r="B44" s="16" t="s">
        <v>145</v>
      </c>
      <c r="C44" s="16" t="s">
        <v>237</v>
      </c>
      <c r="D44" s="59">
        <v>44741.5</v>
      </c>
      <c r="E44" s="61">
        <v>13</v>
      </c>
      <c r="F44" s="16" t="s">
        <v>121</v>
      </c>
      <c r="G44" s="16" t="s">
        <v>101</v>
      </c>
      <c r="H44" s="60">
        <v>300</v>
      </c>
      <c r="I44" s="59">
        <v>45013.5</v>
      </c>
      <c r="J44" s="16">
        <f t="shared" si="1"/>
        <v>3</v>
      </c>
    </row>
    <row r="45" spans="1:10" x14ac:dyDescent="0.2">
      <c r="A45" s="16">
        <v>80364</v>
      </c>
      <c r="B45" s="16" t="s">
        <v>208</v>
      </c>
      <c r="C45" s="16" t="s">
        <v>236</v>
      </c>
      <c r="D45" s="59">
        <v>44712.5</v>
      </c>
      <c r="E45" s="61">
        <v>52</v>
      </c>
      <c r="F45" s="16" t="s">
        <v>121</v>
      </c>
      <c r="G45" s="16" t="s">
        <v>90</v>
      </c>
      <c r="H45" s="60">
        <v>50</v>
      </c>
      <c r="I45" s="59">
        <v>45076.5</v>
      </c>
      <c r="J45" s="16">
        <f t="shared" si="1"/>
        <v>5</v>
      </c>
    </row>
    <row r="46" spans="1:10" x14ac:dyDescent="0.2">
      <c r="A46" s="16">
        <v>80365</v>
      </c>
      <c r="B46" s="16" t="s">
        <v>235</v>
      </c>
      <c r="C46" s="16" t="s">
        <v>234</v>
      </c>
      <c r="D46" s="59">
        <v>44623.5</v>
      </c>
      <c r="E46" s="61">
        <v>2</v>
      </c>
      <c r="F46" s="16" t="s">
        <v>118</v>
      </c>
      <c r="G46" s="16" t="s">
        <v>114</v>
      </c>
      <c r="H46" s="60">
        <v>6500</v>
      </c>
      <c r="I46" s="59">
        <v>44958.5</v>
      </c>
      <c r="J46" s="16">
        <f t="shared" si="1"/>
        <v>2</v>
      </c>
    </row>
    <row r="47" spans="1:10" x14ac:dyDescent="0.2">
      <c r="A47" s="16">
        <v>80366</v>
      </c>
      <c r="B47" s="16" t="s">
        <v>233</v>
      </c>
      <c r="C47" s="16" t="s">
        <v>232</v>
      </c>
      <c r="D47" s="59">
        <v>44602.5</v>
      </c>
      <c r="E47" s="61">
        <v>26</v>
      </c>
      <c r="F47" s="16" t="s">
        <v>105</v>
      </c>
      <c r="G47" s="16" t="s">
        <v>101</v>
      </c>
      <c r="H47" s="60">
        <v>150</v>
      </c>
      <c r="I47" s="59">
        <v>44966.5</v>
      </c>
      <c r="J47" s="16">
        <f t="shared" si="1"/>
        <v>2</v>
      </c>
    </row>
    <row r="48" spans="1:10" x14ac:dyDescent="0.2">
      <c r="A48" s="16">
        <v>80367</v>
      </c>
      <c r="B48" s="16" t="s">
        <v>231</v>
      </c>
      <c r="C48" s="16" t="s">
        <v>230</v>
      </c>
      <c r="D48" s="59">
        <v>44691.5</v>
      </c>
      <c r="E48" s="61">
        <v>2</v>
      </c>
      <c r="F48" s="16" t="s">
        <v>229</v>
      </c>
      <c r="G48" s="16" t="s">
        <v>90</v>
      </c>
      <c r="H48" s="60">
        <v>1300</v>
      </c>
      <c r="I48" s="59">
        <v>44957.5</v>
      </c>
      <c r="J48" s="16">
        <f t="shared" si="1"/>
        <v>1</v>
      </c>
    </row>
    <row r="49" spans="1:10" x14ac:dyDescent="0.2">
      <c r="A49" s="16">
        <v>80368</v>
      </c>
      <c r="B49" s="16" t="s">
        <v>228</v>
      </c>
      <c r="C49" s="16" t="s">
        <v>227</v>
      </c>
      <c r="D49" s="59">
        <v>43957.5</v>
      </c>
      <c r="E49" s="61">
        <v>4</v>
      </c>
      <c r="F49" s="16" t="s">
        <v>226</v>
      </c>
      <c r="G49" s="16" t="s">
        <v>127</v>
      </c>
      <c r="H49" s="60">
        <v>1170</v>
      </c>
      <c r="I49" s="59">
        <v>44963.5</v>
      </c>
      <c r="J49" s="16">
        <f t="shared" si="1"/>
        <v>2</v>
      </c>
    </row>
    <row r="50" spans="1:10" x14ac:dyDescent="0.2">
      <c r="A50" s="16">
        <v>80369</v>
      </c>
      <c r="B50" s="16" t="s">
        <v>188</v>
      </c>
      <c r="C50" s="16" t="s">
        <v>225</v>
      </c>
      <c r="D50" s="59">
        <v>44685.5</v>
      </c>
      <c r="E50" s="61">
        <v>13</v>
      </c>
      <c r="F50" s="16" t="s">
        <v>146</v>
      </c>
      <c r="G50" s="16" t="s">
        <v>101</v>
      </c>
      <c r="H50" s="60">
        <v>300</v>
      </c>
      <c r="I50" s="59">
        <v>44958.5</v>
      </c>
      <c r="J50" s="16">
        <f t="shared" si="1"/>
        <v>2</v>
      </c>
    </row>
    <row r="51" spans="1:10" x14ac:dyDescent="0.2">
      <c r="A51" s="16">
        <v>80370</v>
      </c>
      <c r="B51" s="16" t="s">
        <v>224</v>
      </c>
      <c r="C51" s="16" t="s">
        <v>223</v>
      </c>
      <c r="D51" s="59">
        <v>43882.5</v>
      </c>
      <c r="E51" s="61">
        <v>52</v>
      </c>
      <c r="F51" s="16" t="s">
        <v>222</v>
      </c>
      <c r="G51" s="16" t="s">
        <v>101</v>
      </c>
      <c r="H51" s="60">
        <v>75</v>
      </c>
      <c r="I51" s="59">
        <v>44975.5</v>
      </c>
      <c r="J51" s="16">
        <f t="shared" si="1"/>
        <v>2</v>
      </c>
    </row>
    <row r="52" spans="1:10" x14ac:dyDescent="0.2">
      <c r="A52" s="16">
        <v>80371</v>
      </c>
      <c r="B52" s="16" t="s">
        <v>221</v>
      </c>
      <c r="C52" s="16" t="s">
        <v>220</v>
      </c>
      <c r="D52" s="59">
        <v>43882.5</v>
      </c>
      <c r="E52" s="61">
        <v>25</v>
      </c>
      <c r="F52" s="16" t="s">
        <v>182</v>
      </c>
      <c r="G52" s="16" t="s">
        <v>101</v>
      </c>
      <c r="H52" s="60">
        <v>156</v>
      </c>
      <c r="I52" s="59">
        <v>45078.5</v>
      </c>
      <c r="J52" s="16">
        <f t="shared" si="1"/>
        <v>6</v>
      </c>
    </row>
    <row r="53" spans="1:10" x14ac:dyDescent="0.2">
      <c r="A53" s="16">
        <v>80372</v>
      </c>
      <c r="B53" s="16" t="s">
        <v>219</v>
      </c>
      <c r="C53" s="16" t="s">
        <v>218</v>
      </c>
      <c r="D53" s="59">
        <v>42245.5</v>
      </c>
      <c r="E53" s="61">
        <v>13</v>
      </c>
      <c r="F53" s="16" t="s">
        <v>131</v>
      </c>
      <c r="G53" s="16" t="s">
        <v>101</v>
      </c>
      <c r="H53" s="60">
        <v>300</v>
      </c>
      <c r="I53" s="59">
        <v>44974.5</v>
      </c>
      <c r="J53" s="16">
        <f t="shared" si="1"/>
        <v>2</v>
      </c>
    </row>
    <row r="54" spans="1:10" x14ac:dyDescent="0.2">
      <c r="A54" s="16">
        <v>80373</v>
      </c>
      <c r="B54" s="16" t="s">
        <v>157</v>
      </c>
      <c r="C54" s="16" t="s">
        <v>217</v>
      </c>
      <c r="D54" s="59">
        <v>44602.5</v>
      </c>
      <c r="E54" s="61">
        <v>26</v>
      </c>
      <c r="F54" s="16" t="s">
        <v>118</v>
      </c>
      <c r="G54" s="16" t="s">
        <v>90</v>
      </c>
      <c r="H54" s="60">
        <v>100</v>
      </c>
      <c r="I54" s="59">
        <v>44966.5</v>
      </c>
      <c r="J54" s="16">
        <f t="shared" si="1"/>
        <v>2</v>
      </c>
    </row>
    <row r="55" spans="1:10" x14ac:dyDescent="0.2">
      <c r="A55" s="16">
        <v>80374</v>
      </c>
      <c r="B55" s="16" t="s">
        <v>208</v>
      </c>
      <c r="C55" s="16" t="s">
        <v>216</v>
      </c>
      <c r="D55" s="59">
        <v>44700.5</v>
      </c>
      <c r="E55" s="61">
        <v>2</v>
      </c>
      <c r="F55" s="16" t="s">
        <v>149</v>
      </c>
      <c r="G55" s="16" t="s">
        <v>90</v>
      </c>
      <c r="H55" s="60">
        <v>1300</v>
      </c>
      <c r="I55" s="59">
        <v>44966.5</v>
      </c>
      <c r="J55" s="16">
        <f t="shared" si="1"/>
        <v>2</v>
      </c>
    </row>
    <row r="56" spans="1:10" x14ac:dyDescent="0.2">
      <c r="A56" s="16">
        <v>80375</v>
      </c>
      <c r="B56" s="16" t="s">
        <v>211</v>
      </c>
      <c r="C56" s="16" t="s">
        <v>215</v>
      </c>
      <c r="D56" s="59">
        <v>44404.5</v>
      </c>
      <c r="E56" s="61">
        <v>26</v>
      </c>
      <c r="F56" s="16" t="s">
        <v>138</v>
      </c>
      <c r="G56" s="16" t="s">
        <v>94</v>
      </c>
      <c r="H56" s="60">
        <v>140</v>
      </c>
      <c r="I56" s="59">
        <v>45131.5</v>
      </c>
      <c r="J56" s="16">
        <f t="shared" si="1"/>
        <v>7</v>
      </c>
    </row>
    <row r="57" spans="1:10" x14ac:dyDescent="0.2">
      <c r="A57" s="16">
        <v>80376</v>
      </c>
      <c r="B57" s="16" t="s">
        <v>214</v>
      </c>
      <c r="C57" s="16" t="s">
        <v>213</v>
      </c>
      <c r="D57" s="59">
        <v>44413.5</v>
      </c>
      <c r="E57" s="61">
        <v>13</v>
      </c>
      <c r="F57" s="16" t="s">
        <v>202</v>
      </c>
      <c r="G57" s="16" t="s">
        <v>101</v>
      </c>
      <c r="H57" s="60">
        <v>300</v>
      </c>
      <c r="I57" s="59">
        <v>44958.5</v>
      </c>
      <c r="J57" s="16">
        <f t="shared" si="1"/>
        <v>2</v>
      </c>
    </row>
    <row r="58" spans="1:10" x14ac:dyDescent="0.2">
      <c r="A58" s="16">
        <v>80377</v>
      </c>
      <c r="B58" s="16" t="s">
        <v>133</v>
      </c>
      <c r="C58" s="16" t="s">
        <v>212</v>
      </c>
      <c r="D58" s="59">
        <v>44392.5</v>
      </c>
      <c r="E58" s="61">
        <v>13</v>
      </c>
      <c r="F58" s="16" t="s">
        <v>91</v>
      </c>
      <c r="G58" s="16" t="s">
        <v>101</v>
      </c>
      <c r="H58" s="60">
        <v>300</v>
      </c>
      <c r="I58" s="59">
        <v>45028.5</v>
      </c>
      <c r="J58" s="16">
        <f t="shared" si="1"/>
        <v>4</v>
      </c>
    </row>
    <row r="59" spans="1:10" x14ac:dyDescent="0.2">
      <c r="A59" s="16">
        <v>80378</v>
      </c>
      <c r="B59" s="16" t="s">
        <v>211</v>
      </c>
      <c r="C59" s="16" t="s">
        <v>210</v>
      </c>
      <c r="D59" s="59">
        <v>44632.5</v>
      </c>
      <c r="E59" s="61">
        <v>13</v>
      </c>
      <c r="F59" s="16" t="s">
        <v>185</v>
      </c>
      <c r="G59" s="16" t="s">
        <v>101</v>
      </c>
      <c r="H59" s="60">
        <v>300</v>
      </c>
      <c r="I59" s="59">
        <v>44995.5</v>
      </c>
      <c r="J59" s="16">
        <f t="shared" si="1"/>
        <v>3</v>
      </c>
    </row>
    <row r="60" spans="1:10" x14ac:dyDescent="0.2">
      <c r="A60" s="16">
        <v>80379</v>
      </c>
      <c r="B60" s="16" t="s">
        <v>194</v>
      </c>
      <c r="C60" s="16" t="s">
        <v>209</v>
      </c>
      <c r="D60" s="59">
        <v>44004.5</v>
      </c>
      <c r="E60" s="61">
        <v>2</v>
      </c>
      <c r="F60" s="16" t="s">
        <v>108</v>
      </c>
      <c r="G60" s="16" t="s">
        <v>114</v>
      </c>
      <c r="H60" s="60">
        <v>6500</v>
      </c>
      <c r="I60" s="59">
        <v>44961.5</v>
      </c>
      <c r="J60" s="16">
        <f t="shared" si="1"/>
        <v>2</v>
      </c>
    </row>
    <row r="61" spans="1:10" x14ac:dyDescent="0.2">
      <c r="A61" s="16">
        <v>80380</v>
      </c>
      <c r="B61" s="16" t="s">
        <v>208</v>
      </c>
      <c r="C61" s="16" t="s">
        <v>207</v>
      </c>
      <c r="D61" s="59">
        <v>44616.5</v>
      </c>
      <c r="E61" s="61">
        <v>13</v>
      </c>
      <c r="F61" s="16" t="s">
        <v>118</v>
      </c>
      <c r="G61" s="16" t="s">
        <v>101</v>
      </c>
      <c r="H61" s="60">
        <v>300</v>
      </c>
      <c r="I61" s="59">
        <v>44979.5</v>
      </c>
      <c r="J61" s="16">
        <f t="shared" si="1"/>
        <v>2</v>
      </c>
    </row>
    <row r="62" spans="1:10" x14ac:dyDescent="0.2">
      <c r="A62" s="16">
        <v>80381</v>
      </c>
      <c r="B62" s="16" t="s">
        <v>206</v>
      </c>
      <c r="C62" s="16" t="s">
        <v>205</v>
      </c>
      <c r="D62" s="59">
        <v>44609.5</v>
      </c>
      <c r="E62" s="61">
        <v>26</v>
      </c>
      <c r="F62" s="16" t="s">
        <v>179</v>
      </c>
      <c r="G62" s="16" t="s">
        <v>94</v>
      </c>
      <c r="H62" s="60">
        <v>140</v>
      </c>
      <c r="I62" s="59">
        <v>44972.5</v>
      </c>
      <c r="J62" s="16">
        <f t="shared" si="1"/>
        <v>2</v>
      </c>
    </row>
    <row r="63" spans="1:10" x14ac:dyDescent="0.2">
      <c r="A63" s="16">
        <v>80382</v>
      </c>
      <c r="B63" s="16" t="s">
        <v>204</v>
      </c>
      <c r="C63" s="16" t="s">
        <v>203</v>
      </c>
      <c r="D63" s="59">
        <v>44712.5</v>
      </c>
      <c r="E63" s="61">
        <v>13</v>
      </c>
      <c r="F63" s="16" t="s">
        <v>202</v>
      </c>
      <c r="G63" s="16" t="s">
        <v>114</v>
      </c>
      <c r="H63" s="60">
        <v>1000</v>
      </c>
      <c r="I63" s="59">
        <v>44984.5</v>
      </c>
      <c r="J63" s="16">
        <f t="shared" si="1"/>
        <v>2</v>
      </c>
    </row>
    <row r="64" spans="1:10" x14ac:dyDescent="0.2">
      <c r="A64" s="16">
        <v>80383</v>
      </c>
      <c r="B64" s="16" t="s">
        <v>201</v>
      </c>
      <c r="C64" s="16" t="s">
        <v>200</v>
      </c>
      <c r="D64" s="59">
        <v>44419.5</v>
      </c>
      <c r="E64" s="61">
        <v>13</v>
      </c>
      <c r="F64" s="16" t="s">
        <v>182</v>
      </c>
      <c r="G64" s="16" t="s">
        <v>94</v>
      </c>
      <c r="H64" s="60">
        <v>280</v>
      </c>
      <c r="I64" s="59">
        <v>44964.5</v>
      </c>
      <c r="J64" s="16">
        <f t="shared" si="1"/>
        <v>2</v>
      </c>
    </row>
    <row r="65" spans="1:10" x14ac:dyDescent="0.2">
      <c r="A65" s="16">
        <v>80384</v>
      </c>
      <c r="B65" s="16" t="s">
        <v>199</v>
      </c>
      <c r="C65" s="16" t="s">
        <v>198</v>
      </c>
      <c r="D65" s="59">
        <v>44609.5</v>
      </c>
      <c r="E65" s="61">
        <v>13</v>
      </c>
      <c r="F65" s="16" t="s">
        <v>98</v>
      </c>
      <c r="G65" s="16" t="s">
        <v>94</v>
      </c>
      <c r="H65" s="60">
        <v>280</v>
      </c>
      <c r="I65" s="59">
        <v>44972.5</v>
      </c>
      <c r="J65" s="16">
        <f t="shared" si="1"/>
        <v>2</v>
      </c>
    </row>
    <row r="66" spans="1:10" x14ac:dyDescent="0.2">
      <c r="A66" s="16">
        <v>80385</v>
      </c>
      <c r="B66" s="16" t="s">
        <v>197</v>
      </c>
      <c r="C66" s="16" t="s">
        <v>196</v>
      </c>
      <c r="D66" s="59">
        <v>44392.5</v>
      </c>
      <c r="E66" s="61">
        <v>13</v>
      </c>
      <c r="F66" s="16" t="s">
        <v>164</v>
      </c>
      <c r="G66" s="16" t="s">
        <v>101</v>
      </c>
      <c r="H66" s="60">
        <v>300</v>
      </c>
      <c r="I66" s="59">
        <v>45028.5</v>
      </c>
      <c r="J66" s="16">
        <f t="shared" si="1"/>
        <v>4</v>
      </c>
    </row>
    <row r="67" spans="1:10" x14ac:dyDescent="0.2">
      <c r="A67" s="16">
        <v>80386</v>
      </c>
      <c r="B67" s="16" t="s">
        <v>133</v>
      </c>
      <c r="C67" s="16" t="s">
        <v>195</v>
      </c>
      <c r="D67" s="59">
        <v>44495.5</v>
      </c>
      <c r="E67" s="61">
        <v>26</v>
      </c>
      <c r="F67" s="16" t="s">
        <v>138</v>
      </c>
      <c r="G67" s="16" t="s">
        <v>101</v>
      </c>
      <c r="H67" s="60">
        <v>150</v>
      </c>
      <c r="I67" s="59">
        <v>45040.5</v>
      </c>
      <c r="J67" s="16">
        <f t="shared" si="1"/>
        <v>4</v>
      </c>
    </row>
    <row r="68" spans="1:10" x14ac:dyDescent="0.2">
      <c r="A68" s="16">
        <v>80387</v>
      </c>
      <c r="B68" s="16" t="s">
        <v>194</v>
      </c>
      <c r="C68" s="16" t="s">
        <v>193</v>
      </c>
      <c r="D68" s="59">
        <v>43966.5</v>
      </c>
      <c r="E68" s="61">
        <v>4</v>
      </c>
      <c r="F68" s="16" t="s">
        <v>149</v>
      </c>
      <c r="G68" s="16" t="s">
        <v>127</v>
      </c>
      <c r="H68" s="60">
        <v>1170</v>
      </c>
      <c r="I68" s="59">
        <v>44972.5</v>
      </c>
      <c r="J68" s="16">
        <f t="shared" si="1"/>
        <v>2</v>
      </c>
    </row>
    <row r="69" spans="1:10" x14ac:dyDescent="0.2">
      <c r="A69" s="16">
        <v>80388</v>
      </c>
      <c r="B69" s="16" t="s">
        <v>153</v>
      </c>
      <c r="C69" s="16" t="s">
        <v>192</v>
      </c>
      <c r="D69" s="59">
        <v>44007.5</v>
      </c>
      <c r="E69" s="61">
        <v>2</v>
      </c>
      <c r="F69" s="16" t="s">
        <v>191</v>
      </c>
      <c r="G69" s="16" t="s">
        <v>90</v>
      </c>
      <c r="H69" s="60">
        <v>1300</v>
      </c>
      <c r="I69" s="59">
        <v>44964.5</v>
      </c>
      <c r="J69" s="16">
        <f t="shared" ref="J69:J100" si="2">MONTH(I69)</f>
        <v>2</v>
      </c>
    </row>
    <row r="70" spans="1:10" x14ac:dyDescent="0.2">
      <c r="A70" s="16">
        <v>80389</v>
      </c>
      <c r="B70" s="16" t="s">
        <v>190</v>
      </c>
      <c r="C70" s="16" t="s">
        <v>189</v>
      </c>
      <c r="D70" s="59">
        <v>43966.5</v>
      </c>
      <c r="E70" s="61">
        <v>4</v>
      </c>
      <c r="F70" s="16" t="s">
        <v>128</v>
      </c>
      <c r="G70" s="16" t="s">
        <v>127</v>
      </c>
      <c r="H70" s="60">
        <v>1170</v>
      </c>
      <c r="I70" s="59">
        <v>44972.5</v>
      </c>
      <c r="J70" s="16">
        <f t="shared" si="2"/>
        <v>2</v>
      </c>
    </row>
    <row r="71" spans="1:10" x14ac:dyDescent="0.2">
      <c r="A71" s="16">
        <v>80390</v>
      </c>
      <c r="B71" s="16" t="s">
        <v>188</v>
      </c>
      <c r="C71" s="16" t="s">
        <v>187</v>
      </c>
      <c r="D71" s="59">
        <v>44901.5</v>
      </c>
      <c r="E71" s="61">
        <v>26</v>
      </c>
      <c r="F71" s="16" t="s">
        <v>164</v>
      </c>
      <c r="G71" s="16" t="s">
        <v>127</v>
      </c>
      <c r="H71" s="60">
        <v>180</v>
      </c>
      <c r="I71" s="59">
        <v>45082.5</v>
      </c>
      <c r="J71" s="16">
        <f t="shared" si="2"/>
        <v>6</v>
      </c>
    </row>
    <row r="72" spans="1:10" x14ac:dyDescent="0.2">
      <c r="A72" s="16">
        <v>80391</v>
      </c>
      <c r="B72" s="16" t="s">
        <v>163</v>
      </c>
      <c r="C72" s="16" t="s">
        <v>186</v>
      </c>
      <c r="D72" s="59">
        <v>44670.5</v>
      </c>
      <c r="E72" s="61">
        <v>26</v>
      </c>
      <c r="F72" s="16" t="s">
        <v>185</v>
      </c>
      <c r="G72" s="16" t="s">
        <v>94</v>
      </c>
      <c r="H72" s="60">
        <v>140</v>
      </c>
      <c r="I72" s="59">
        <v>45034.5</v>
      </c>
      <c r="J72" s="16">
        <f t="shared" si="2"/>
        <v>4</v>
      </c>
    </row>
    <row r="73" spans="1:10" x14ac:dyDescent="0.2">
      <c r="A73" s="16">
        <v>80392</v>
      </c>
      <c r="B73" s="16" t="s">
        <v>184</v>
      </c>
      <c r="C73" s="16" t="s">
        <v>183</v>
      </c>
      <c r="D73" s="59">
        <v>44028.5</v>
      </c>
      <c r="E73" s="61">
        <v>2</v>
      </c>
      <c r="F73" s="16" t="s">
        <v>182</v>
      </c>
      <c r="G73" s="16" t="s">
        <v>127</v>
      </c>
      <c r="H73" s="60">
        <v>2340</v>
      </c>
      <c r="I73" s="59">
        <v>44957.5</v>
      </c>
      <c r="J73" s="16">
        <f t="shared" si="2"/>
        <v>1</v>
      </c>
    </row>
    <row r="74" spans="1:10" x14ac:dyDescent="0.2">
      <c r="A74" s="16">
        <v>80393</v>
      </c>
      <c r="B74" s="16" t="s">
        <v>181</v>
      </c>
      <c r="C74" s="16" t="s">
        <v>180</v>
      </c>
      <c r="D74" s="59">
        <v>42260.5</v>
      </c>
      <c r="E74" s="61">
        <v>52</v>
      </c>
      <c r="F74" s="16" t="s">
        <v>179</v>
      </c>
      <c r="G74" s="16" t="s">
        <v>90</v>
      </c>
      <c r="H74" s="60">
        <v>50</v>
      </c>
      <c r="I74" s="59">
        <v>45171.5</v>
      </c>
      <c r="J74" s="16">
        <f t="shared" si="2"/>
        <v>9</v>
      </c>
    </row>
    <row r="75" spans="1:10" x14ac:dyDescent="0.2">
      <c r="A75" s="16">
        <v>80394</v>
      </c>
      <c r="B75" s="16" t="s">
        <v>178</v>
      </c>
      <c r="C75" s="16" t="s">
        <v>177</v>
      </c>
      <c r="D75" s="59">
        <v>43118.5</v>
      </c>
      <c r="E75" s="61">
        <v>52</v>
      </c>
      <c r="F75" s="16" t="s">
        <v>176</v>
      </c>
      <c r="G75" s="16" t="s">
        <v>90</v>
      </c>
      <c r="H75" s="60">
        <v>50</v>
      </c>
      <c r="I75" s="59">
        <v>44935.5</v>
      </c>
      <c r="J75" s="16">
        <f t="shared" si="2"/>
        <v>1</v>
      </c>
    </row>
    <row r="76" spans="1:10" x14ac:dyDescent="0.2">
      <c r="A76" s="16">
        <v>80395</v>
      </c>
      <c r="B76" s="16" t="s">
        <v>163</v>
      </c>
      <c r="C76" s="16" t="s">
        <v>175</v>
      </c>
      <c r="D76" s="59">
        <v>43109.5</v>
      </c>
      <c r="E76" s="61">
        <v>52</v>
      </c>
      <c r="F76" s="16" t="s">
        <v>111</v>
      </c>
      <c r="G76" s="16" t="s">
        <v>90</v>
      </c>
      <c r="H76" s="60">
        <v>50</v>
      </c>
      <c r="I76" s="59">
        <v>45291.5</v>
      </c>
      <c r="J76" s="16">
        <f t="shared" si="2"/>
        <v>12</v>
      </c>
    </row>
    <row r="77" spans="1:10" x14ac:dyDescent="0.2">
      <c r="A77" s="16">
        <v>80396</v>
      </c>
      <c r="B77" s="16" t="s">
        <v>143</v>
      </c>
      <c r="C77" s="16" t="s">
        <v>174</v>
      </c>
      <c r="D77" s="59">
        <v>44019.5</v>
      </c>
      <c r="E77" s="61">
        <v>52</v>
      </c>
      <c r="F77" s="16" t="s">
        <v>158</v>
      </c>
      <c r="G77" s="16" t="s">
        <v>90</v>
      </c>
      <c r="H77" s="60">
        <v>50</v>
      </c>
      <c r="I77" s="59">
        <v>45102.5</v>
      </c>
      <c r="J77" s="16">
        <f t="shared" si="2"/>
        <v>6</v>
      </c>
    </row>
    <row r="78" spans="1:10" x14ac:dyDescent="0.2">
      <c r="A78" s="16">
        <v>80397</v>
      </c>
      <c r="B78" s="16" t="s">
        <v>173</v>
      </c>
      <c r="C78" s="16" t="s">
        <v>172</v>
      </c>
      <c r="D78" s="59">
        <v>43085.5</v>
      </c>
      <c r="E78" s="61">
        <v>26</v>
      </c>
      <c r="F78" s="16" t="s">
        <v>171</v>
      </c>
      <c r="G78" s="16" t="s">
        <v>94</v>
      </c>
      <c r="H78" s="60">
        <v>140</v>
      </c>
      <c r="I78" s="59">
        <v>45085.5</v>
      </c>
      <c r="J78" s="16">
        <f t="shared" si="2"/>
        <v>6</v>
      </c>
    </row>
    <row r="79" spans="1:10" x14ac:dyDescent="0.2">
      <c r="A79" s="16">
        <v>80398</v>
      </c>
      <c r="B79" s="16" t="s">
        <v>170</v>
      </c>
      <c r="C79" s="16" t="s">
        <v>169</v>
      </c>
      <c r="D79" s="59">
        <v>44613.5</v>
      </c>
      <c r="E79" s="61">
        <v>2</v>
      </c>
      <c r="F79" s="16" t="s">
        <v>118</v>
      </c>
      <c r="G79" s="16" t="s">
        <v>90</v>
      </c>
      <c r="H79" s="60">
        <v>1300</v>
      </c>
      <c r="I79" s="59">
        <v>44962.5</v>
      </c>
      <c r="J79" s="16">
        <f t="shared" si="2"/>
        <v>2</v>
      </c>
    </row>
    <row r="80" spans="1:10" x14ac:dyDescent="0.2">
      <c r="A80" s="16">
        <v>80399</v>
      </c>
      <c r="B80" s="16" t="s">
        <v>168</v>
      </c>
      <c r="C80" s="16" t="s">
        <v>167</v>
      </c>
      <c r="D80" s="59">
        <v>43094.5</v>
      </c>
      <c r="E80" s="61">
        <v>2</v>
      </c>
      <c r="F80" s="16" t="s">
        <v>166</v>
      </c>
      <c r="G80" s="16" t="s">
        <v>94</v>
      </c>
      <c r="H80" s="60">
        <v>1820</v>
      </c>
      <c r="I80" s="59">
        <v>44954.5</v>
      </c>
      <c r="J80" s="16">
        <f t="shared" si="2"/>
        <v>1</v>
      </c>
    </row>
    <row r="81" spans="1:10" x14ac:dyDescent="0.2">
      <c r="A81" s="16">
        <v>80400</v>
      </c>
      <c r="B81" s="16" t="s">
        <v>165</v>
      </c>
      <c r="D81" s="59">
        <v>43990.5</v>
      </c>
      <c r="E81" s="61">
        <v>52</v>
      </c>
      <c r="F81" s="16" t="s">
        <v>164</v>
      </c>
      <c r="G81" s="16" t="s">
        <v>94</v>
      </c>
      <c r="H81" s="60">
        <v>70</v>
      </c>
      <c r="I81" s="59">
        <v>45080.5</v>
      </c>
      <c r="J81" s="16">
        <f t="shared" si="2"/>
        <v>6</v>
      </c>
    </row>
    <row r="82" spans="1:10" x14ac:dyDescent="0.2">
      <c r="A82" s="16">
        <v>80401</v>
      </c>
      <c r="B82" s="16" t="s">
        <v>163</v>
      </c>
      <c r="C82" s="16" t="s">
        <v>162</v>
      </c>
      <c r="D82" s="59">
        <v>44837.5</v>
      </c>
      <c r="E82" s="61">
        <v>26</v>
      </c>
      <c r="F82" s="16" t="s">
        <v>161</v>
      </c>
      <c r="G82" s="16" t="s">
        <v>127</v>
      </c>
      <c r="H82" s="60">
        <v>180</v>
      </c>
      <c r="I82" s="59">
        <v>45018.5</v>
      </c>
      <c r="J82" s="16">
        <f t="shared" si="2"/>
        <v>4</v>
      </c>
    </row>
    <row r="83" spans="1:10" x14ac:dyDescent="0.2">
      <c r="A83" s="16">
        <v>80402</v>
      </c>
      <c r="B83" s="16" t="s">
        <v>160</v>
      </c>
      <c r="C83" s="16" t="s">
        <v>159</v>
      </c>
      <c r="D83" s="59">
        <v>44861.5</v>
      </c>
      <c r="E83" s="61">
        <v>52</v>
      </c>
      <c r="F83" s="16" t="s">
        <v>158</v>
      </c>
      <c r="G83" s="16" t="s">
        <v>90</v>
      </c>
      <c r="H83" s="60">
        <v>50</v>
      </c>
      <c r="I83" s="59">
        <v>45224.5</v>
      </c>
      <c r="J83" s="16">
        <f t="shared" si="2"/>
        <v>10</v>
      </c>
    </row>
    <row r="84" spans="1:10" x14ac:dyDescent="0.2">
      <c r="A84" s="16">
        <v>80403</v>
      </c>
      <c r="B84" s="16" t="s">
        <v>157</v>
      </c>
      <c r="C84" s="16" t="s">
        <v>156</v>
      </c>
      <c r="D84" s="59">
        <v>44398.5</v>
      </c>
      <c r="E84" s="61">
        <v>13</v>
      </c>
      <c r="F84" s="16" t="s">
        <v>105</v>
      </c>
      <c r="G84" s="16" t="s">
        <v>94</v>
      </c>
      <c r="H84" s="60">
        <v>280</v>
      </c>
      <c r="I84" s="59">
        <v>45034.5</v>
      </c>
      <c r="J84" s="16">
        <f t="shared" si="2"/>
        <v>4</v>
      </c>
    </row>
    <row r="85" spans="1:10" x14ac:dyDescent="0.2">
      <c r="A85" s="16">
        <v>80404</v>
      </c>
      <c r="B85" s="16" t="s">
        <v>155</v>
      </c>
      <c r="C85" s="16" t="s">
        <v>154</v>
      </c>
      <c r="D85" s="59">
        <v>42254.5</v>
      </c>
      <c r="E85" s="61">
        <v>26</v>
      </c>
      <c r="F85" s="16" t="s">
        <v>149</v>
      </c>
      <c r="G85" s="16" t="s">
        <v>101</v>
      </c>
      <c r="H85" s="60">
        <v>150</v>
      </c>
      <c r="I85" s="59">
        <v>44983.5</v>
      </c>
      <c r="J85" s="16">
        <f t="shared" si="2"/>
        <v>2</v>
      </c>
    </row>
    <row r="86" spans="1:10" x14ac:dyDescent="0.2">
      <c r="A86" s="16">
        <v>80405</v>
      </c>
      <c r="B86" s="16" t="s">
        <v>153</v>
      </c>
      <c r="C86" s="16" t="s">
        <v>152</v>
      </c>
      <c r="D86" s="59">
        <v>44667.5</v>
      </c>
      <c r="E86" s="61">
        <v>2</v>
      </c>
      <c r="F86" s="16" t="s">
        <v>91</v>
      </c>
      <c r="G86" s="16" t="s">
        <v>127</v>
      </c>
      <c r="H86" s="60">
        <v>2340</v>
      </c>
      <c r="I86" s="59">
        <v>44961.5</v>
      </c>
      <c r="J86" s="16">
        <f t="shared" si="2"/>
        <v>2</v>
      </c>
    </row>
    <row r="87" spans="1:10" x14ac:dyDescent="0.2">
      <c r="A87" s="16">
        <v>80406</v>
      </c>
      <c r="B87" s="16" t="s">
        <v>151</v>
      </c>
      <c r="C87" s="16" t="s">
        <v>150</v>
      </c>
      <c r="D87" s="59">
        <v>43103.5</v>
      </c>
      <c r="E87" s="61">
        <v>2</v>
      </c>
      <c r="F87" s="16" t="s">
        <v>149</v>
      </c>
      <c r="G87" s="16" t="s">
        <v>94</v>
      </c>
      <c r="H87" s="60">
        <v>1820</v>
      </c>
      <c r="I87" s="59">
        <v>44963.5</v>
      </c>
      <c r="J87" s="16">
        <f t="shared" si="2"/>
        <v>2</v>
      </c>
    </row>
    <row r="88" spans="1:10" x14ac:dyDescent="0.2">
      <c r="A88" s="16">
        <v>80407</v>
      </c>
      <c r="B88" s="16" t="s">
        <v>148</v>
      </c>
      <c r="C88" s="16" t="s">
        <v>147</v>
      </c>
      <c r="D88" s="59">
        <v>44846.5</v>
      </c>
      <c r="E88" s="61">
        <v>26</v>
      </c>
      <c r="F88" s="16" t="s">
        <v>146</v>
      </c>
      <c r="G88" s="16" t="s">
        <v>127</v>
      </c>
      <c r="H88" s="60">
        <v>180</v>
      </c>
      <c r="I88" s="59">
        <v>45028.5</v>
      </c>
      <c r="J88" s="16">
        <f t="shared" si="2"/>
        <v>4</v>
      </c>
    </row>
    <row r="89" spans="1:10" x14ac:dyDescent="0.2">
      <c r="A89" s="16">
        <v>80408</v>
      </c>
      <c r="B89" s="16" t="s">
        <v>145</v>
      </c>
      <c r="C89" s="16" t="s">
        <v>144</v>
      </c>
      <c r="D89" s="59">
        <v>44676.5</v>
      </c>
      <c r="E89" s="61">
        <v>2</v>
      </c>
      <c r="F89" s="16" t="s">
        <v>105</v>
      </c>
      <c r="G89" s="16" t="s">
        <v>127</v>
      </c>
      <c r="H89" s="60">
        <v>2340</v>
      </c>
      <c r="I89" s="59">
        <v>44956.5</v>
      </c>
      <c r="J89" s="16">
        <f t="shared" si="2"/>
        <v>1</v>
      </c>
    </row>
    <row r="90" spans="1:10" x14ac:dyDescent="0.2">
      <c r="A90" s="16">
        <v>80409</v>
      </c>
      <c r="B90" s="16" t="s">
        <v>143</v>
      </c>
      <c r="C90" s="16" t="s">
        <v>142</v>
      </c>
      <c r="D90" s="59">
        <v>44682.5</v>
      </c>
      <c r="E90" s="61">
        <v>52</v>
      </c>
      <c r="F90" s="16" t="s">
        <v>141</v>
      </c>
      <c r="G90" s="16" t="s">
        <v>90</v>
      </c>
      <c r="H90" s="60">
        <v>50</v>
      </c>
      <c r="I90" s="59">
        <v>45046.5</v>
      </c>
      <c r="J90" s="16">
        <f t="shared" si="2"/>
        <v>4</v>
      </c>
    </row>
    <row r="91" spans="1:10" x14ac:dyDescent="0.2">
      <c r="A91" s="16">
        <v>80410</v>
      </c>
      <c r="B91" s="16" t="s">
        <v>140</v>
      </c>
      <c r="C91" s="16" t="s">
        <v>139</v>
      </c>
      <c r="D91" s="59">
        <v>44623.5</v>
      </c>
      <c r="E91" s="61">
        <v>2</v>
      </c>
      <c r="F91" s="16" t="s">
        <v>138</v>
      </c>
      <c r="G91" s="16" t="s">
        <v>114</v>
      </c>
      <c r="H91" s="60">
        <v>6500</v>
      </c>
      <c r="I91" s="59">
        <v>44958.5</v>
      </c>
      <c r="J91" s="16">
        <f t="shared" si="2"/>
        <v>2</v>
      </c>
    </row>
    <row r="92" spans="1:10" x14ac:dyDescent="0.2">
      <c r="A92" s="16">
        <v>80411</v>
      </c>
      <c r="B92" s="16" t="s">
        <v>137</v>
      </c>
      <c r="C92" s="16" t="s">
        <v>136</v>
      </c>
      <c r="D92" s="59">
        <v>44501.5</v>
      </c>
      <c r="E92" s="61">
        <v>26</v>
      </c>
      <c r="F92" s="16" t="s">
        <v>105</v>
      </c>
      <c r="G92" s="16" t="s">
        <v>101</v>
      </c>
      <c r="H92" s="60">
        <v>150</v>
      </c>
      <c r="I92" s="59">
        <v>45046.5</v>
      </c>
      <c r="J92" s="16">
        <f t="shared" si="2"/>
        <v>4</v>
      </c>
    </row>
    <row r="93" spans="1:10" x14ac:dyDescent="0.2">
      <c r="A93" s="16">
        <v>80412</v>
      </c>
      <c r="B93" s="16" t="s">
        <v>135</v>
      </c>
      <c r="C93" s="16" t="s">
        <v>134</v>
      </c>
      <c r="D93" s="59">
        <v>44861.5</v>
      </c>
      <c r="E93" s="61">
        <v>52</v>
      </c>
      <c r="F93" s="16" t="s">
        <v>131</v>
      </c>
      <c r="G93" s="16" t="s">
        <v>90</v>
      </c>
      <c r="H93" s="60">
        <v>50</v>
      </c>
      <c r="I93" s="59">
        <v>45224.5</v>
      </c>
      <c r="J93" s="16">
        <f t="shared" si="2"/>
        <v>10</v>
      </c>
    </row>
    <row r="94" spans="1:10" x14ac:dyDescent="0.2">
      <c r="A94" s="16">
        <v>80413</v>
      </c>
      <c r="B94" s="16" t="s">
        <v>133</v>
      </c>
      <c r="C94" s="16" t="s">
        <v>132</v>
      </c>
      <c r="D94" s="59">
        <v>44315.5</v>
      </c>
      <c r="E94" s="61">
        <v>13</v>
      </c>
      <c r="F94" s="16" t="s">
        <v>131</v>
      </c>
      <c r="G94" s="16" t="s">
        <v>101</v>
      </c>
      <c r="H94" s="60">
        <v>300</v>
      </c>
      <c r="I94" s="59">
        <v>45042.5</v>
      </c>
      <c r="J94" s="16">
        <f t="shared" si="2"/>
        <v>4</v>
      </c>
    </row>
    <row r="95" spans="1:10" x14ac:dyDescent="0.2">
      <c r="A95" s="16">
        <v>80414</v>
      </c>
      <c r="B95" s="16" t="s">
        <v>130</v>
      </c>
      <c r="C95" s="16" t="s">
        <v>129</v>
      </c>
      <c r="D95" s="59">
        <v>44901.5</v>
      </c>
      <c r="E95" s="61">
        <v>26</v>
      </c>
      <c r="F95" s="16" t="s">
        <v>128</v>
      </c>
      <c r="G95" s="16" t="s">
        <v>127</v>
      </c>
      <c r="H95" s="60">
        <v>180</v>
      </c>
      <c r="I95" s="59">
        <v>45082.5</v>
      </c>
      <c r="J95" s="16">
        <f t="shared" si="2"/>
        <v>6</v>
      </c>
    </row>
    <row r="96" spans="1:10" x14ac:dyDescent="0.2">
      <c r="A96" s="16">
        <v>80415</v>
      </c>
      <c r="B96" s="16" t="s">
        <v>126</v>
      </c>
      <c r="C96" s="16" t="s">
        <v>125</v>
      </c>
      <c r="D96" s="59">
        <v>44013.5</v>
      </c>
      <c r="E96" s="61">
        <v>52</v>
      </c>
      <c r="F96" s="16" t="s">
        <v>124</v>
      </c>
      <c r="G96" s="16" t="s">
        <v>101</v>
      </c>
      <c r="H96" s="60">
        <v>75</v>
      </c>
      <c r="I96" s="59">
        <v>45096.5</v>
      </c>
      <c r="J96" s="16">
        <f t="shared" si="2"/>
        <v>6</v>
      </c>
    </row>
    <row r="97" spans="1:10" x14ac:dyDescent="0.2">
      <c r="A97" s="16">
        <v>80416</v>
      </c>
      <c r="B97" s="16" t="s">
        <v>123</v>
      </c>
      <c r="C97" s="16" t="s">
        <v>122</v>
      </c>
      <c r="D97" s="59">
        <v>44510.5</v>
      </c>
      <c r="E97" s="61">
        <v>2</v>
      </c>
      <c r="F97" s="16" t="s">
        <v>121</v>
      </c>
      <c r="G97" s="16" t="s">
        <v>90</v>
      </c>
      <c r="H97" s="60">
        <v>1300</v>
      </c>
      <c r="I97" s="59">
        <v>44957.5</v>
      </c>
      <c r="J97" s="16">
        <f t="shared" si="2"/>
        <v>1</v>
      </c>
    </row>
    <row r="98" spans="1:10" x14ac:dyDescent="0.2">
      <c r="A98" s="16">
        <v>80417</v>
      </c>
      <c r="B98" s="16" t="s">
        <v>120</v>
      </c>
      <c r="C98" s="16" t="s">
        <v>119</v>
      </c>
      <c r="D98" s="59">
        <v>43975.5</v>
      </c>
      <c r="E98" s="61">
        <v>26</v>
      </c>
      <c r="F98" s="16" t="s">
        <v>118</v>
      </c>
      <c r="G98" s="16" t="s">
        <v>101</v>
      </c>
      <c r="H98" s="60">
        <v>150</v>
      </c>
      <c r="I98" s="59">
        <v>45065.5</v>
      </c>
      <c r="J98" s="16">
        <f t="shared" si="2"/>
        <v>5</v>
      </c>
    </row>
    <row r="99" spans="1:10" x14ac:dyDescent="0.2">
      <c r="A99" s="16">
        <v>80418</v>
      </c>
      <c r="B99" s="16" t="s">
        <v>117</v>
      </c>
      <c r="C99" s="16" t="s">
        <v>116</v>
      </c>
      <c r="D99" s="59">
        <v>42269.5</v>
      </c>
      <c r="E99" s="61">
        <v>2</v>
      </c>
      <c r="F99" s="16" t="s">
        <v>115</v>
      </c>
      <c r="G99" s="16" t="s">
        <v>114</v>
      </c>
      <c r="H99" s="60">
        <v>6500</v>
      </c>
      <c r="I99" s="59">
        <v>44956.5</v>
      </c>
      <c r="J99" s="16">
        <f t="shared" si="2"/>
        <v>1</v>
      </c>
    </row>
    <row r="100" spans="1:10" x14ac:dyDescent="0.2">
      <c r="A100" s="16">
        <v>80419</v>
      </c>
      <c r="B100" s="16" t="s">
        <v>113</v>
      </c>
      <c r="C100" s="16" t="s">
        <v>112</v>
      </c>
      <c r="D100" s="59">
        <v>44570.5</v>
      </c>
      <c r="E100" s="61">
        <v>52</v>
      </c>
      <c r="F100" s="16" t="s">
        <v>111</v>
      </c>
      <c r="G100" s="16" t="s">
        <v>101</v>
      </c>
      <c r="H100" s="60">
        <v>75</v>
      </c>
      <c r="I100" s="59">
        <v>44932.5</v>
      </c>
      <c r="J100" s="16">
        <f t="shared" si="2"/>
        <v>1</v>
      </c>
    </row>
    <row r="101" spans="1:10" x14ac:dyDescent="0.2">
      <c r="A101" s="16">
        <v>80420</v>
      </c>
      <c r="B101" s="16" t="s">
        <v>110</v>
      </c>
      <c r="C101" s="16" t="s">
        <v>109</v>
      </c>
      <c r="D101" s="59">
        <v>43541.5</v>
      </c>
      <c r="E101" s="61">
        <v>52</v>
      </c>
      <c r="F101" s="16" t="s">
        <v>108</v>
      </c>
      <c r="G101" s="16" t="s">
        <v>94</v>
      </c>
      <c r="H101" s="60">
        <v>70</v>
      </c>
      <c r="I101" s="59">
        <v>44997.5</v>
      </c>
      <c r="J101" s="16">
        <f t="shared" ref="J101:J106" si="3">MONTH(I101)</f>
        <v>3</v>
      </c>
    </row>
    <row r="102" spans="1:10" x14ac:dyDescent="0.2">
      <c r="A102" s="16">
        <v>80421</v>
      </c>
      <c r="B102" s="16" t="s">
        <v>107</v>
      </c>
      <c r="C102" s="16" t="s">
        <v>106</v>
      </c>
      <c r="D102" s="59">
        <v>44652.5</v>
      </c>
      <c r="E102" s="61">
        <v>13</v>
      </c>
      <c r="F102" s="16" t="s">
        <v>105</v>
      </c>
      <c r="G102" s="16" t="s">
        <v>90</v>
      </c>
      <c r="H102" s="60">
        <v>200</v>
      </c>
      <c r="I102" s="59">
        <v>45015.5</v>
      </c>
      <c r="J102" s="16">
        <f t="shared" si="3"/>
        <v>3</v>
      </c>
    </row>
    <row r="103" spans="1:10" x14ac:dyDescent="0.2">
      <c r="A103" s="16">
        <v>80422</v>
      </c>
      <c r="B103" s="16" t="s">
        <v>104</v>
      </c>
      <c r="C103" s="16" t="s">
        <v>103</v>
      </c>
      <c r="D103" s="59">
        <v>44616.5</v>
      </c>
      <c r="E103" s="61">
        <v>52</v>
      </c>
      <c r="F103" s="16" t="s">
        <v>102</v>
      </c>
      <c r="G103" s="16" t="s">
        <v>101</v>
      </c>
      <c r="H103" s="60">
        <v>75</v>
      </c>
      <c r="I103" s="59">
        <v>44979.5</v>
      </c>
      <c r="J103" s="16">
        <f t="shared" si="3"/>
        <v>2</v>
      </c>
    </row>
    <row r="104" spans="1:10" x14ac:dyDescent="0.2">
      <c r="A104" s="16">
        <v>80423</v>
      </c>
      <c r="B104" s="16" t="s">
        <v>100</v>
      </c>
      <c r="C104" s="16" t="s">
        <v>99</v>
      </c>
      <c r="D104" s="59">
        <v>43990.5</v>
      </c>
      <c r="E104" s="61">
        <v>52</v>
      </c>
      <c r="F104" s="16" t="s">
        <v>98</v>
      </c>
      <c r="G104" s="16" t="s">
        <v>94</v>
      </c>
      <c r="H104" s="60">
        <v>70</v>
      </c>
      <c r="I104" s="59">
        <v>45080.5</v>
      </c>
      <c r="J104" s="16">
        <f t="shared" si="3"/>
        <v>6</v>
      </c>
    </row>
    <row r="105" spans="1:10" x14ac:dyDescent="0.2">
      <c r="A105" s="16">
        <v>80424</v>
      </c>
      <c r="B105" s="16" t="s">
        <v>97</v>
      </c>
      <c r="C105" s="16" t="s">
        <v>96</v>
      </c>
      <c r="D105" s="59">
        <v>44398.5</v>
      </c>
      <c r="E105" s="61">
        <v>13</v>
      </c>
      <c r="F105" s="16" t="s">
        <v>95</v>
      </c>
      <c r="G105" s="16" t="s">
        <v>94</v>
      </c>
      <c r="H105" s="60">
        <v>280</v>
      </c>
      <c r="I105" s="59">
        <v>45034.5</v>
      </c>
      <c r="J105" s="16">
        <f t="shared" si="3"/>
        <v>4</v>
      </c>
    </row>
    <row r="106" spans="1:10" x14ac:dyDescent="0.2">
      <c r="A106" s="16">
        <v>80425</v>
      </c>
      <c r="B106" s="16" t="s">
        <v>93</v>
      </c>
      <c r="C106" s="16" t="s">
        <v>92</v>
      </c>
      <c r="D106" s="59">
        <v>43526.5</v>
      </c>
      <c r="E106" s="61">
        <v>4</v>
      </c>
      <c r="F106" s="16" t="s">
        <v>91</v>
      </c>
      <c r="G106" s="16" t="s">
        <v>90</v>
      </c>
      <c r="H106" s="60">
        <v>650</v>
      </c>
      <c r="I106" s="59">
        <v>44953.5</v>
      </c>
      <c r="J106" s="16">
        <f t="shared" si="3"/>
        <v>1</v>
      </c>
    </row>
  </sheetData>
  <mergeCells count="2">
    <mergeCell ref="A1:K1"/>
    <mergeCell ref="A2:K2"/>
  </mergeCells>
  <pageMargins left="0.75" right="0.75" top="1" bottom="1" header="0.5" footer="0.5"/>
  <pageSetup paperSize="9" orientation="portrait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0A69AE-1025-433F-969B-B7DA6CAADD29}">
  <dimension ref="A1:B13"/>
  <sheetViews>
    <sheetView zoomScale="145" zoomScaleNormal="145" workbookViewId="0">
      <selection activeCell="B10" sqref="B10"/>
    </sheetView>
  </sheetViews>
  <sheetFormatPr defaultColWidth="8.85546875" defaultRowHeight="15" x14ac:dyDescent="0.25"/>
  <cols>
    <col min="1" max="1" width="30.42578125" style="66" customWidth="1"/>
    <col min="2" max="2" width="16.7109375" style="66" customWidth="1"/>
    <col min="3" max="16384" width="8.85546875" style="66"/>
  </cols>
  <sheetData>
    <row r="1" spans="1:2" ht="37.5" customHeight="1" x14ac:dyDescent="0.25">
      <c r="A1" s="84" t="s">
        <v>323</v>
      </c>
      <c r="B1" s="84"/>
    </row>
    <row r="2" spans="1:2" ht="18.75" x14ac:dyDescent="0.3">
      <c r="A2" s="71" t="s">
        <v>322</v>
      </c>
      <c r="B2" s="74">
        <v>1000</v>
      </c>
    </row>
    <row r="3" spans="1:2" ht="18.75" x14ac:dyDescent="0.3">
      <c r="A3" s="71" t="s">
        <v>321</v>
      </c>
      <c r="B3" s="74">
        <v>1200</v>
      </c>
    </row>
    <row r="4" spans="1:2" ht="18.75" x14ac:dyDescent="0.3">
      <c r="A4" s="71" t="s">
        <v>320</v>
      </c>
      <c r="B4" s="74">
        <v>850</v>
      </c>
    </row>
    <row r="5" spans="1:2" ht="18.75" x14ac:dyDescent="0.3">
      <c r="A5" s="71" t="s">
        <v>319</v>
      </c>
      <c r="B5" s="74">
        <v>175</v>
      </c>
    </row>
    <row r="6" spans="1:2" ht="18.75" x14ac:dyDescent="0.3">
      <c r="A6" s="71" t="s">
        <v>318</v>
      </c>
      <c r="B6" s="74">
        <v>500</v>
      </c>
    </row>
    <row r="7" spans="1:2" ht="19.5" thickBot="1" x14ac:dyDescent="0.35">
      <c r="A7" s="73" t="s">
        <v>317</v>
      </c>
      <c r="B7" s="72">
        <f>SUM(B2:B6)</f>
        <v>3725</v>
      </c>
    </row>
    <row r="8" spans="1:2" ht="19.5" thickTop="1" x14ac:dyDescent="0.3">
      <c r="A8" s="71"/>
      <c r="B8" s="70"/>
    </row>
    <row r="9" spans="1:2" ht="18.75" x14ac:dyDescent="0.3">
      <c r="A9" s="71"/>
      <c r="B9" s="70"/>
    </row>
    <row r="10" spans="1:2" ht="18.75" x14ac:dyDescent="0.3">
      <c r="A10" s="68" t="s">
        <v>316</v>
      </c>
      <c r="B10" s="69">
        <v>10</v>
      </c>
    </row>
    <row r="11" spans="1:2" ht="18.75" x14ac:dyDescent="0.3">
      <c r="A11" s="68" t="s">
        <v>315</v>
      </c>
      <c r="B11" s="67">
        <f>ROUNDUP(B7/B10,0)</f>
        <v>373</v>
      </c>
    </row>
    <row r="12" spans="1:2" ht="18.75" x14ac:dyDescent="0.3">
      <c r="A12" s="68" t="s">
        <v>314</v>
      </c>
      <c r="B12" s="67">
        <f>10%*B11</f>
        <v>37.300000000000004</v>
      </c>
    </row>
    <row r="13" spans="1:2" ht="18.75" x14ac:dyDescent="0.3">
      <c r="A13" s="68" t="s">
        <v>313</v>
      </c>
      <c r="B13" s="67">
        <f>ROUNDUP(SUM(B11:B12),0)</f>
        <v>411</v>
      </c>
    </row>
  </sheetData>
  <mergeCells count="1">
    <mergeCell ref="A1:B1"/>
  </mergeCells>
  <pageMargins left="0.7" right="0.7" top="0.75" bottom="0.75" header="0.3" footer="0.3"/>
  <pageSetup paperSize="9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79E105-93F6-4876-8FF9-88E0FDB6A83D}">
  <dimension ref="A1:B2"/>
  <sheetViews>
    <sheetView zoomScale="175" zoomScaleNormal="175" workbookViewId="0">
      <selection activeCell="B10" sqref="B10"/>
    </sheetView>
  </sheetViews>
  <sheetFormatPr defaultColWidth="8.85546875" defaultRowHeight="15" x14ac:dyDescent="0.25"/>
  <cols>
    <col min="1" max="1" width="19.28515625" style="66" customWidth="1"/>
    <col min="2" max="16384" width="8.85546875" style="66"/>
  </cols>
  <sheetData>
    <row r="1" spans="1:2" x14ac:dyDescent="0.25">
      <c r="A1" s="66" t="s">
        <v>325</v>
      </c>
      <c r="B1" s="66">
        <f>10+6/2</f>
        <v>13</v>
      </c>
    </row>
    <row r="2" spans="1:2" x14ac:dyDescent="0.25">
      <c r="A2" s="66" t="s">
        <v>324</v>
      </c>
      <c r="B2" s="66">
        <f>(10+6)/2</f>
        <v>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71f2836-fd65-4ccc-af0c-f6536c4539ec" xsi:nil="true"/>
    <lcf76f155ced4ddcb4097134ff3c332f xmlns="5160070d-d1d5-45e9-a5e6-996880312625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51CDF07479904480B2DF783B2B2CB9" ma:contentTypeVersion="14" ma:contentTypeDescription="Create a new document." ma:contentTypeScope="" ma:versionID="f6db893dfae0cb27b92697d7fa846c1b">
  <xsd:schema xmlns:xsd="http://www.w3.org/2001/XMLSchema" xmlns:xs="http://www.w3.org/2001/XMLSchema" xmlns:p="http://schemas.microsoft.com/office/2006/metadata/properties" xmlns:ns2="5160070d-d1d5-45e9-a5e6-996880312625" xmlns:ns3="871f2836-fd65-4ccc-af0c-f6536c4539ec" targetNamespace="http://schemas.microsoft.com/office/2006/metadata/properties" ma:root="true" ma:fieldsID="fc4215a1f044287d4a0f4fc32b3097cf" ns2:_="" ns3:_="">
    <xsd:import namespace="5160070d-d1d5-45e9-a5e6-996880312625"/>
    <xsd:import namespace="871f2836-fd65-4ccc-af0c-f6536c4539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60070d-d1d5-45e9-a5e6-9968803126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3c586d6-0a3a-49a8-977f-dabe004a3d7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1f2836-fd65-4ccc-af0c-f6536c4539ec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1f7649e5-abe0-4c5b-9db9-33d694281acc}" ma:internalName="TaxCatchAll" ma:showField="CatchAllData" ma:web="871f2836-fd65-4ccc-af0c-f6536c4539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4D18DBB-DDB7-4951-A45A-103042586C84}">
  <ds:schemaRefs>
    <ds:schemaRef ds:uri="http://schemas.microsoft.com/office/2006/metadata/properties"/>
    <ds:schemaRef ds:uri="http://schemas.microsoft.com/office/infopath/2007/PartnerControls"/>
    <ds:schemaRef ds:uri="871f2836-fd65-4ccc-af0c-f6536c4539ec"/>
    <ds:schemaRef ds:uri="5160070d-d1d5-45e9-a5e6-996880312625"/>
  </ds:schemaRefs>
</ds:datastoreItem>
</file>

<file path=customXml/itemProps2.xml><?xml version="1.0" encoding="utf-8"?>
<ds:datastoreItem xmlns:ds="http://schemas.openxmlformats.org/officeDocument/2006/customXml" ds:itemID="{94824EEB-9685-4926-B006-6FA48DF7860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962B9F0-DB5A-4836-936C-59397428EDD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60070d-d1d5-45e9-a5e6-996880312625"/>
    <ds:schemaRef ds:uri="871f2836-fd65-4ccc-af0c-f6536c4539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6</vt:i4>
      </vt:variant>
    </vt:vector>
  </HeadingPairs>
  <TitlesOfParts>
    <vt:vector size="16" baseType="lpstr">
      <vt:lpstr>Goal Seek</vt:lpstr>
      <vt:lpstr>Import Staff LIst</vt:lpstr>
      <vt:lpstr>Rounding</vt:lpstr>
      <vt:lpstr>Sum IF Count IF</vt:lpstr>
      <vt:lpstr>SumProduct</vt:lpstr>
      <vt:lpstr>Hlookup</vt:lpstr>
      <vt:lpstr>Members</vt:lpstr>
      <vt:lpstr>Formula Auditing</vt:lpstr>
      <vt:lpstr>Evaluate</vt:lpstr>
      <vt:lpstr>Index and Match</vt:lpstr>
      <vt:lpstr>Sneaker_ID</vt:lpstr>
      <vt:lpstr>Sneaker_Name</vt:lpstr>
      <vt:lpstr>Sneaker_Price</vt:lpstr>
      <vt:lpstr>Sneaker_Size</vt:lpstr>
      <vt:lpstr>TourCodes</vt:lpstr>
      <vt:lpstr>Tours</vt:lpstr>
    </vt:vector>
  </TitlesOfParts>
  <Company>Data Discovery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Advanced Course File</dc:title>
  <dc:subject>educational</dc:subject>
  <dc:creator>Odyssey Training</dc:creator>
  <cp:keywords>Excel Advanced</cp:keywords>
  <dc:description>Training Files for Odyssey Training Excel Advanced Course.</dc:description>
  <cp:lastModifiedBy>Jane Pettigrew</cp:lastModifiedBy>
  <dcterms:created xsi:type="dcterms:W3CDTF">1998-09-21T09:43:48Z</dcterms:created>
  <dcterms:modified xsi:type="dcterms:W3CDTF">2023-01-08T23:11:17Z</dcterms:modified>
  <cp:category>Excel Advanced; Excel 07-10 Advanced</cp:category>
  <cp:contentStatus>Educational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0x0101001D51CDF07479904480B2DF783B2B2CB9</vt:lpwstr>
  </property>
</Properties>
</file>