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703EDA10-FCD9-443A-A042-6C607284774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race Errors" sheetId="1" r:id="rId1"/>
    <sheet name="Summary" sheetId="2" r:id="rId2"/>
    <sheet name="Bank Totals" sheetId="3" r:id="rId3"/>
    <sheet name="Watch" sheetId="4" r:id="rId4"/>
    <sheet name="Price Breakdown" sheetId="5" r:id="rId5"/>
    <sheet name="ISERROR" sheetId="6" r:id="rId6"/>
    <sheet name="Lab Exercise" sheetId="7" r:id="rId7"/>
  </sheets>
  <definedNames>
    <definedName name="TourCodes">'Lab Exercise'!$H$3:$H$12</definedName>
    <definedName name="tours">'Lab Exercise'!$H$3:$J$12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7" l="1"/>
  <c r="F3" i="7" s="1"/>
  <c r="E4" i="7"/>
  <c r="E5" i="7"/>
  <c r="F5" i="7" s="1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2" i="7"/>
  <c r="C3" i="7"/>
  <c r="C4" i="7"/>
  <c r="C5" i="7"/>
  <c r="C6" i="7"/>
  <c r="C7" i="7"/>
  <c r="C8" i="7"/>
  <c r="C9" i="7"/>
  <c r="C10" i="7"/>
  <c r="C11" i="7"/>
  <c r="C2" i="7"/>
  <c r="F4" i="7"/>
  <c r="F2" i="7" l="1"/>
  <c r="F13" i="7" s="1"/>
  <c r="B7" i="6"/>
  <c r="B11" i="6" s="1"/>
  <c r="B7" i="5"/>
  <c r="B11" i="5" s="1"/>
  <c r="F15" i="7" l="1"/>
  <c r="F14" i="7"/>
  <c r="B12" i="6"/>
  <c r="B13" i="6" s="1"/>
  <c r="B12" i="5"/>
  <c r="B13" i="5" s="1"/>
  <c r="E112" i="4" l="1"/>
  <c r="F112" i="4"/>
  <c r="D7" i="1"/>
  <c r="F91" i="2"/>
  <c r="F69" i="2"/>
  <c r="F60" i="2"/>
  <c r="F56" i="2"/>
  <c r="F35" i="2"/>
  <c r="F32" i="2"/>
  <c r="F15" i="2"/>
  <c r="A1" i="1"/>
  <c r="F92" i="2" l="1"/>
  <c r="G6" i="1"/>
  <c r="B7" i="1"/>
  <c r="C7" i="1"/>
  <c r="C9" i="1" s="1"/>
  <c r="C10" i="1" s="1"/>
  <c r="C11" i="1" s="1"/>
  <c r="E7" i="1"/>
  <c r="F7" i="1"/>
  <c r="F9" i="1" s="1"/>
  <c r="F10" i="1" s="1"/>
  <c r="F11" i="1" s="1"/>
  <c r="G8" i="1"/>
  <c r="B9" i="1"/>
  <c r="B10" i="1" s="1"/>
  <c r="E9" i="1"/>
  <c r="E10" i="1" s="1"/>
  <c r="E11" i="1" s="1"/>
  <c r="B13" i="1"/>
  <c r="G7" i="1" l="1"/>
  <c r="B11" i="1"/>
  <c r="D9" i="1"/>
  <c r="D10" i="1" l="1"/>
  <c r="G9" i="1"/>
  <c r="D11" i="1" l="1"/>
  <c r="G10" i="1"/>
  <c r="B14" i="1" l="1"/>
  <c r="G11" i="1"/>
</calcChain>
</file>

<file path=xl/sharedStrings.xml><?xml version="1.0" encoding="utf-8"?>
<sst xmlns="http://schemas.openxmlformats.org/spreadsheetml/2006/main" count="668" uniqueCount="149">
  <si>
    <t>Hourly Rate:</t>
  </si>
  <si>
    <t>Tax Rate:</t>
  </si>
  <si>
    <t>TOTALS</t>
  </si>
  <si>
    <t>Hours Worked</t>
  </si>
  <si>
    <t>Gross Pay</t>
  </si>
  <si>
    <t>Tax Free</t>
  </si>
  <si>
    <t>Taxable Pay</t>
  </si>
  <si>
    <t>Tax Due</t>
  </si>
  <si>
    <t>Take Home Pay</t>
  </si>
  <si>
    <t/>
  </si>
  <si>
    <t>Total Gross</t>
  </si>
  <si>
    <t>Total Net</t>
  </si>
  <si>
    <t>Fred</t>
  </si>
  <si>
    <t>Anne</t>
  </si>
  <si>
    <t>Bruce</t>
  </si>
  <si>
    <t>Dan</t>
  </si>
  <si>
    <t>Eva</t>
  </si>
  <si>
    <t>Tax 32%</t>
  </si>
  <si>
    <t>Trans No</t>
  </si>
  <si>
    <t>Date</t>
  </si>
  <si>
    <t>Client</t>
  </si>
  <si>
    <t>Bank</t>
  </si>
  <si>
    <t>Type</t>
  </si>
  <si>
    <t>Amount</t>
  </si>
  <si>
    <t>National</t>
  </si>
  <si>
    <t>Prepayment</t>
  </si>
  <si>
    <t>Lintel Holdings</t>
  </si>
  <si>
    <t>Suncorp</t>
  </si>
  <si>
    <t>Arrears</t>
  </si>
  <si>
    <t>Uniblab</t>
  </si>
  <si>
    <t>D Castellaneta</t>
  </si>
  <si>
    <t>Commonwealth</t>
  </si>
  <si>
    <t>G Kendall</t>
  </si>
  <si>
    <t>Consolidated Energy</t>
  </si>
  <si>
    <t>Santa Jose College</t>
  </si>
  <si>
    <t>Bennick Thomas &amp; Co</t>
  </si>
  <si>
    <t>Enterprise Holdings</t>
  </si>
  <si>
    <t>Westpac</t>
  </si>
  <si>
    <t>Jack and Jill</t>
  </si>
  <si>
    <t>Consultant Engineers</t>
  </si>
  <si>
    <t>WestPac</t>
  </si>
  <si>
    <t>Crime Fighters</t>
  </si>
  <si>
    <t>ANZ</t>
  </si>
  <si>
    <t>Betty Bloggs</t>
  </si>
  <si>
    <t>Brentwood Mines</t>
  </si>
  <si>
    <t>Samson Products</t>
  </si>
  <si>
    <t>Angelhome Sec Colleg</t>
  </si>
  <si>
    <t>SG Owen</t>
  </si>
  <si>
    <t>Belina Secondary Col</t>
  </si>
  <si>
    <t>Mentor Skill Shop</t>
  </si>
  <si>
    <t>BJ Bloggs</t>
  </si>
  <si>
    <t>Norman Juress</t>
  </si>
  <si>
    <t>St George</t>
  </si>
  <si>
    <t>Cradel Nursery</t>
  </si>
  <si>
    <t>Airplane Industries</t>
  </si>
  <si>
    <t>Canberra Resources</t>
  </si>
  <si>
    <t>West Australian Govt</t>
  </si>
  <si>
    <t>Sanderson &amp; co</t>
  </si>
  <si>
    <t>Luddite Innovations</t>
  </si>
  <si>
    <t>Peninsula Confection</t>
  </si>
  <si>
    <t>Marcell Enterprises</t>
  </si>
  <si>
    <t>Anadale Motors</t>
  </si>
  <si>
    <t>Geraldine Hogan</t>
  </si>
  <si>
    <t>Spacely Sprockets</t>
  </si>
  <si>
    <t>Case Management Serv</t>
  </si>
  <si>
    <t>Jones &amp; Co</t>
  </si>
  <si>
    <t>Bennets</t>
  </si>
  <si>
    <t>International Servic</t>
  </si>
  <si>
    <t>Hong Kong</t>
  </si>
  <si>
    <t>Interserv Pty Ltd</t>
  </si>
  <si>
    <t>Dept of Housing</t>
  </si>
  <si>
    <t>Reginald George</t>
  </si>
  <si>
    <t>Frank Smith and Asso</t>
  </si>
  <si>
    <t>Central Dental</t>
  </si>
  <si>
    <t>Kendall Holdings</t>
  </si>
  <si>
    <t>GT Racing Pty Ltd</t>
  </si>
  <si>
    <t>Lancing Pty Ltd</t>
  </si>
  <si>
    <t>Housing Authority</t>
  </si>
  <si>
    <t>Crime Prevention Aut</t>
  </si>
  <si>
    <t>Henshaw Holdings</t>
  </si>
  <si>
    <t>T G Hastledine</t>
  </si>
  <si>
    <t>Harris Emptor Pty Ltd</t>
  </si>
  <si>
    <t>ANZ Total</t>
  </si>
  <si>
    <t>Commonwealth Total</t>
  </si>
  <si>
    <t>Hong Kong Total</t>
  </si>
  <si>
    <t>National Total</t>
  </si>
  <si>
    <t>St George Total</t>
  </si>
  <si>
    <t>Suncorp Total</t>
  </si>
  <si>
    <t>Westpac Total</t>
  </si>
  <si>
    <t>Grand Total</t>
  </si>
  <si>
    <t>Monthly Bank Totals</t>
  </si>
  <si>
    <t>East</t>
  </si>
  <si>
    <t>Produce</t>
  </si>
  <si>
    <t>North</t>
  </si>
  <si>
    <t>South</t>
  </si>
  <si>
    <t>West</t>
  </si>
  <si>
    <t>Meat</t>
  </si>
  <si>
    <t>Dairy</t>
  </si>
  <si>
    <t>Beverages</t>
  </si>
  <si>
    <t>Sales</t>
  </si>
  <si>
    <t>Units</t>
  </si>
  <si>
    <t>Region</t>
  </si>
  <si>
    <t>Year</t>
  </si>
  <si>
    <t>Salesperson</t>
  </si>
  <si>
    <t>Georgiou</t>
  </si>
  <si>
    <t>Bourne</t>
  </si>
  <si>
    <t>Payne</t>
  </si>
  <si>
    <t>Fee per participant</t>
  </si>
  <si>
    <t>10% markup</t>
  </si>
  <si>
    <t>Cost per participant</t>
  </si>
  <si>
    <t>Number of participants</t>
  </si>
  <si>
    <t>Total Cost</t>
  </si>
  <si>
    <t>Training Materials</t>
  </si>
  <si>
    <t>Lunch</t>
  </si>
  <si>
    <t>Trainer Fee</t>
  </si>
  <si>
    <t>Computer Hire</t>
  </si>
  <si>
    <t>Room Hire</t>
  </si>
  <si>
    <t>Training Breakdown</t>
  </si>
  <si>
    <t>Tour Code</t>
  </si>
  <si>
    <t>VIET001</t>
  </si>
  <si>
    <t>678H4</t>
  </si>
  <si>
    <t>DM1456</t>
  </si>
  <si>
    <t>G123</t>
  </si>
  <si>
    <t>G6745</t>
  </si>
  <si>
    <t>GC81510</t>
  </si>
  <si>
    <t>R1120</t>
  </si>
  <si>
    <t>T100960</t>
  </si>
  <si>
    <t>LP23984</t>
  </si>
  <si>
    <t>L7162</t>
  </si>
  <si>
    <t>Tour Name</t>
  </si>
  <si>
    <t>Vietnam Encompassed</t>
  </si>
  <si>
    <t>Southern Vietnam</t>
  </si>
  <si>
    <t>Northern Vietnam and China</t>
  </si>
  <si>
    <t>Hoi An Cooking Class</t>
  </si>
  <si>
    <t>Hue Cyclo Tour</t>
  </si>
  <si>
    <t>Saigon Opera House Tour</t>
  </si>
  <si>
    <t>Saigon River Cruise</t>
  </si>
  <si>
    <t>Hanoi Cycle Tour</t>
  </si>
  <si>
    <t>Vietnam Cu Chi Tunnels</t>
  </si>
  <si>
    <t>Vietnam Cycle Tour</t>
  </si>
  <si>
    <t>Cost each</t>
  </si>
  <si>
    <t>Departure Date</t>
  </si>
  <si>
    <t>Number Travellers</t>
  </si>
  <si>
    <t>Price per person</t>
  </si>
  <si>
    <t>Total</t>
  </si>
  <si>
    <t>Sub Total</t>
  </si>
  <si>
    <t>Terms 14 days</t>
  </si>
  <si>
    <t>GST</t>
  </si>
  <si>
    <t>TOTAL OWING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</si>
</sst>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\(&quot;$&quot;#,##0.00\)"/>
    <numFmt numFmtId="165" formatCode="[$$-C09]#,##0.00"/>
    <numFmt numFmtId="166" formatCode="&quot;$&quot;#,##0.00"/>
    <numFmt numFmtId="167" formatCode="_(* #,##0.00_);_(* \(#,##0.00\);_(* &quot;-&quot;??_);_(@_)"/>
    <numFmt numFmtId="168" formatCode="_(* #,##0_);_(* \(#,##0\);_(* &quot;-&quot;??_);_(@_)"/>
    <numFmt numFmtId="169" formatCode="&quot;$&quot;#,##0_);\(&quot;$&quot;#,##0\)"/>
    <numFmt numFmtId="170" formatCode="_-* #,##0_-;\-* #,##0_-;_-* &quot;-&quot;??_-;_-@_-"/>
    <numFmt numFmtId="171" formatCode="&quot;$&quot;#,##0.00_);\(&quot;$&quot;#,##0.00\);"/>
  </numFmts>
  <fonts count="18" x14ac:knownFonts="1">
    <font>
      <sz val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color rgb="FF006100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6100"/>
      <name val="Calibri"/>
      <family val="2"/>
    </font>
    <font>
      <b/>
      <sz val="14"/>
      <color rgb="FF006100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MS Sans Serif"/>
      <family val="2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</font>
    <font>
      <sz val="16"/>
      <color theme="0"/>
      <name val="Calibri"/>
      <family val="2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006600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3" fillId="2" borderId="0" applyNumberFormat="0" applyBorder="0" applyAlignment="0" applyProtection="0"/>
    <xf numFmtId="167" fontId="2" fillId="0" borderId="0" applyFont="0" applyFill="0" applyBorder="0" applyAlignment="0" applyProtection="0"/>
    <xf numFmtId="0" fontId="12" fillId="0" borderId="0"/>
    <xf numFmtId="0" fontId="2" fillId="0" borderId="0"/>
    <xf numFmtId="3" fontId="12" fillId="0" borderId="0"/>
    <xf numFmtId="0" fontId="13" fillId="3" borderId="1" applyNumberFormat="0" applyAlignment="0" applyProtection="0"/>
    <xf numFmtId="0" fontId="14" fillId="4" borderId="2" applyNumberFormat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5" fontId="17" fillId="0" borderId="0" applyNumberFormat="0" applyAlignment="0">
      <alignment horizontal="right"/>
    </xf>
  </cellStyleXfs>
  <cellXfs count="75">
    <xf numFmtId="0" fontId="0" fillId="0" borderId="0" xfId="0"/>
    <xf numFmtId="2" fontId="5" fillId="0" borderId="0" xfId="0" applyNumberFormat="1" applyFont="1"/>
    <xf numFmtId="0" fontId="5" fillId="0" borderId="0" xfId="0" applyFont="1"/>
    <xf numFmtId="2" fontId="4" fillId="0" borderId="0" xfId="0" quotePrefix="1" applyNumberFormat="1" applyFont="1" applyAlignment="1">
      <alignment horizontal="left"/>
    </xf>
    <xf numFmtId="164" fontId="4" fillId="0" borderId="0" xfId="0" applyNumberFormat="1" applyFont="1"/>
    <xf numFmtId="9" fontId="4" fillId="0" borderId="0" xfId="0" applyNumberFormat="1" applyFont="1"/>
    <xf numFmtId="0" fontId="4" fillId="0" borderId="0" xfId="0" applyFont="1"/>
    <xf numFmtId="164" fontId="5" fillId="0" borderId="0" xfId="0" applyNumberFormat="1" applyFont="1"/>
    <xf numFmtId="165" fontId="4" fillId="0" borderId="0" xfId="0" applyNumberFormat="1" applyFont="1"/>
    <xf numFmtId="164" fontId="5" fillId="0" borderId="0" xfId="0" quotePrefix="1" applyNumberFormat="1" applyFont="1" applyAlignment="1">
      <alignment horizontal="right"/>
    </xf>
    <xf numFmtId="165" fontId="5" fillId="0" borderId="0" xfId="0" applyNumberFormat="1" applyFont="1"/>
    <xf numFmtId="0" fontId="3" fillId="2" borderId="0" xfId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14" fontId="8" fillId="0" borderId="0" xfId="0" applyNumberFormat="1" applyFont="1"/>
    <xf numFmtId="166" fontId="8" fillId="0" borderId="0" xfId="0" applyNumberFormat="1" applyFont="1"/>
    <xf numFmtId="0" fontId="10" fillId="2" borderId="0" xfId="1" applyFont="1" applyAlignment="1">
      <alignment horizontal="center" vertical="center"/>
    </xf>
    <xf numFmtId="14" fontId="10" fillId="2" borderId="0" xfId="1" applyNumberFormat="1" applyFont="1" applyAlignment="1">
      <alignment horizontal="center" vertical="center"/>
    </xf>
    <xf numFmtId="166" fontId="10" fillId="2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6" fillId="2" borderId="0" xfId="1" applyFont="1" applyAlignment="1">
      <alignment vertical="center"/>
    </xf>
    <xf numFmtId="0" fontId="1" fillId="0" borderId="0" xfId="8"/>
    <xf numFmtId="166" fontId="15" fillId="0" borderId="5" xfId="9" applyNumberFormat="1" applyFont="1" applyBorder="1"/>
    <xf numFmtId="0" fontId="15" fillId="0" borderId="5" xfId="8" applyFont="1" applyBorder="1"/>
    <xf numFmtId="170" fontId="15" fillId="0" borderId="5" xfId="10" applyNumberFormat="1" applyFont="1" applyBorder="1"/>
    <xf numFmtId="44" fontId="15" fillId="0" borderId="0" xfId="9" applyFont="1"/>
    <xf numFmtId="0" fontId="15" fillId="0" borderId="0" xfId="8" applyFont="1"/>
    <xf numFmtId="166" fontId="15" fillId="0" borderId="6" xfId="9" applyNumberFormat="1" applyFont="1" applyBorder="1"/>
    <xf numFmtId="0" fontId="15" fillId="0" borderId="6" xfId="8" applyFont="1" applyBorder="1"/>
    <xf numFmtId="166" fontId="15" fillId="0" borderId="0" xfId="9" applyNumberFormat="1" applyFont="1"/>
    <xf numFmtId="3" fontId="10" fillId="2" borderId="0" xfId="1" applyNumberFormat="1" applyFont="1" applyBorder="1" applyAlignment="1">
      <alignment horizontal="center" vertical="center"/>
    </xf>
    <xf numFmtId="0" fontId="10" fillId="2" borderId="0" xfId="1" applyFont="1" applyBorder="1" applyAlignment="1">
      <alignment horizontal="center" vertical="center"/>
    </xf>
    <xf numFmtId="3" fontId="10" fillId="2" borderId="0" xfId="1" applyNumberFormat="1" applyFont="1" applyBorder="1" applyAlignment="1">
      <alignment horizontal="right" vertical="center"/>
    </xf>
    <xf numFmtId="169" fontId="10" fillId="2" borderId="0" xfId="1" applyNumberFormat="1" applyFont="1" applyBorder="1" applyAlignment="1">
      <alignment horizontal="right" vertical="center"/>
    </xf>
    <xf numFmtId="0" fontId="11" fillId="0" borderId="0" xfId="4" applyFont="1"/>
    <xf numFmtId="1" fontId="11" fillId="0" borderId="0" xfId="4" applyNumberFormat="1" applyFont="1"/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0" fontId="8" fillId="0" borderId="0" xfId="3" applyFont="1" applyAlignment="1">
      <alignment horizontal="center"/>
    </xf>
    <xf numFmtId="168" fontId="8" fillId="0" borderId="0" xfId="2" applyNumberFormat="1" applyFont="1" applyAlignment="1">
      <alignment horizontal="right"/>
    </xf>
    <xf numFmtId="166" fontId="8" fillId="0" borderId="0" xfId="4" applyNumberFormat="1" applyFont="1" applyAlignment="1">
      <alignment horizontal="right"/>
    </xf>
    <xf numFmtId="0" fontId="8" fillId="0" borderId="0" xfId="4" applyFont="1"/>
    <xf numFmtId="14" fontId="8" fillId="0" borderId="0" xfId="4" applyNumberFormat="1" applyFont="1"/>
    <xf numFmtId="3" fontId="8" fillId="0" borderId="0" xfId="5" applyFont="1" applyAlignment="1">
      <alignment horizontal="center"/>
    </xf>
    <xf numFmtId="166" fontId="8" fillId="0" borderId="0" xfId="5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168" fontId="11" fillId="0" borderId="0" xfId="0" applyNumberFormat="1" applyFont="1" applyAlignment="1">
      <alignment horizontal="right"/>
    </xf>
    <xf numFmtId="168" fontId="11" fillId="0" borderId="0" xfId="0" applyNumberFormat="1" applyFont="1"/>
    <xf numFmtId="0" fontId="9" fillId="0" borderId="0" xfId="0" applyFont="1" applyAlignment="1">
      <alignment horizontal="left"/>
    </xf>
    <xf numFmtId="14" fontId="8" fillId="0" borderId="7" xfId="11" applyNumberFormat="1" applyFont="1" applyBorder="1" applyAlignment="1">
      <alignment horizontal="center" vertical="top"/>
    </xf>
    <xf numFmtId="0" fontId="8" fillId="0" borderId="8" xfId="11" applyNumberFormat="1" applyFont="1" applyBorder="1" applyAlignment="1">
      <alignment horizontal="center" vertical="top"/>
    </xf>
    <xf numFmtId="0" fontId="8" fillId="0" borderId="0" xfId="11" applyNumberFormat="1" applyFont="1" applyAlignment="1">
      <alignment horizontal="left" vertical="top" wrapText="1"/>
    </xf>
    <xf numFmtId="1" fontId="8" fillId="0" borderId="8" xfId="11" applyNumberFormat="1" applyFont="1" applyBorder="1" applyAlignment="1">
      <alignment horizontal="center" vertical="top"/>
    </xf>
    <xf numFmtId="166" fontId="8" fillId="0" borderId="0" xfId="11" applyNumberFormat="1" applyFont="1" applyAlignment="1">
      <alignment vertical="top" wrapText="1"/>
    </xf>
    <xf numFmtId="14" fontId="8" fillId="0" borderId="9" xfId="11" applyNumberFormat="1" applyFont="1" applyBorder="1" applyAlignment="1">
      <alignment horizontal="center" vertical="top" wrapText="1"/>
    </xf>
    <xf numFmtId="0" fontId="8" fillId="0" borderId="10" xfId="11" applyNumberFormat="1" applyFont="1" applyBorder="1" applyAlignment="1">
      <alignment horizontal="center" vertical="top" wrapText="1"/>
    </xf>
    <xf numFmtId="1" fontId="8" fillId="0" borderId="10" xfId="11" applyNumberFormat="1" applyFont="1" applyBorder="1" applyAlignment="1">
      <alignment horizontal="center" vertical="top" wrapText="1"/>
    </xf>
    <xf numFmtId="0" fontId="8" fillId="0" borderId="0" xfId="11" applyNumberFormat="1" applyFont="1" applyAlignment="1">
      <alignment horizontal="right"/>
    </xf>
    <xf numFmtId="0" fontId="11" fillId="0" borderId="0" xfId="11" applyNumberFormat="1" applyFont="1" applyAlignment="1">
      <alignment horizontal="right"/>
    </xf>
    <xf numFmtId="171" fontId="8" fillId="0" borderId="5" xfId="11" applyNumberFormat="1" applyFont="1" applyBorder="1" applyAlignment="1">
      <alignment horizontal="right"/>
    </xf>
    <xf numFmtId="0" fontId="8" fillId="0" borderId="0" xfId="11" applyNumberFormat="1" applyFont="1" applyAlignment="1"/>
    <xf numFmtId="171" fontId="8" fillId="0" borderId="10" xfId="11" applyNumberFormat="1" applyFont="1" applyBorder="1" applyAlignment="1">
      <alignment horizontal="right"/>
    </xf>
    <xf numFmtId="0" fontId="3" fillId="2" borderId="4" xfId="1" applyNumberFormat="1" applyBorder="1" applyAlignment="1">
      <alignment horizontal="center" vertical="center" wrapText="1"/>
    </xf>
    <xf numFmtId="0" fontId="3" fillId="2" borderId="5" xfId="1" applyNumberFormat="1" applyBorder="1" applyAlignment="1">
      <alignment horizontal="center" vertical="center" wrapText="1"/>
    </xf>
    <xf numFmtId="0" fontId="3" fillId="2" borderId="3" xfId="1" applyNumberFormat="1" applyBorder="1" applyAlignment="1">
      <alignment horizontal="center" vertical="center" wrapText="1"/>
    </xf>
    <xf numFmtId="0" fontId="8" fillId="0" borderId="10" xfId="11" applyNumberFormat="1" applyFont="1" applyBorder="1" applyAlignment="1">
      <alignment horizontal="left" vertical="top" wrapText="1"/>
    </xf>
    <xf numFmtId="166" fontId="8" fillId="0" borderId="10" xfId="11" applyNumberFormat="1" applyFont="1" applyBorder="1" applyAlignment="1">
      <alignment vertical="top" wrapText="1"/>
    </xf>
    <xf numFmtId="166" fontId="9" fillId="0" borderId="0" xfId="0" applyNumberFormat="1" applyFont="1" applyAlignment="1">
      <alignment horizontal="right" vertical="center"/>
    </xf>
    <xf numFmtId="8" fontId="9" fillId="0" borderId="0" xfId="0" applyNumberFormat="1" applyFont="1" applyAlignment="1">
      <alignment horizontal="right" vertical="center"/>
    </xf>
    <xf numFmtId="166" fontId="8" fillId="0" borderId="8" xfId="11" applyNumberFormat="1" applyFont="1" applyBorder="1" applyAlignment="1">
      <alignment horizontal="right" vertical="top"/>
    </xf>
    <xf numFmtId="166" fontId="8" fillId="0" borderId="10" xfId="11" applyNumberFormat="1" applyFont="1" applyBorder="1" applyAlignment="1">
      <alignment horizontal="right" vertical="top"/>
    </xf>
    <xf numFmtId="0" fontId="7" fillId="2" borderId="0" xfId="1" applyFont="1" applyBorder="1" applyAlignment="1">
      <alignment horizontal="center" vertical="center"/>
    </xf>
    <xf numFmtId="0" fontId="16" fillId="5" borderId="0" xfId="8" applyFont="1" applyFill="1" applyAlignment="1">
      <alignment horizontal="center" vertical="center"/>
    </xf>
  </cellXfs>
  <cellStyles count="12">
    <cellStyle name="Check Cell 2" xfId="7" xr:uid="{2C88A760-908A-42B2-90EC-6985EECCDDDA}"/>
    <cellStyle name="Comma 2" xfId="2" xr:uid="{B72605C4-A9C9-4D3C-A5AB-E3BAC8753AE3}"/>
    <cellStyle name="Comma 3" xfId="10" xr:uid="{31FCD1E7-14BC-4CDF-9BE3-4F848750F051}"/>
    <cellStyle name="Currency 2" xfId="9" xr:uid="{F95DAAEE-B394-4D8F-92A1-FFC268ADDA55}"/>
    <cellStyle name="Good" xfId="1" builtinId="26"/>
    <cellStyle name="Normal" xfId="0" builtinId="0" customBuiltin="1"/>
    <cellStyle name="Normal 2" xfId="8" xr:uid="{3625AA01-3A18-4B29-B42E-C49C9C450D8F}"/>
    <cellStyle name="Normal_GROUP24" xfId="4" xr:uid="{AE4780FC-108F-4E37-BD3D-7FC61E23A19C}"/>
    <cellStyle name="Normal_INVFORM.XLS" xfId="11" xr:uid="{B9238205-182F-43BE-84CB-591AE4916AC5}"/>
    <cellStyle name="Normal_PRODUCTS (2)" xfId="3" xr:uid="{F0863BD5-2027-4ABE-BDCC-74F480540FA5}"/>
    <cellStyle name="Normal_SALES10" xfId="5" xr:uid="{F508E24A-3541-471D-B2E0-5474698FEDC2}"/>
    <cellStyle name="Output 2" xfId="6" xr:uid="{719FF321-121D-49DC-B027-81981A8EE6A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G1"/>
    </sheetView>
  </sheetViews>
  <sheetFormatPr defaultColWidth="8.85546875" defaultRowHeight="16.5" customHeight="1" x14ac:dyDescent="0.25"/>
  <cols>
    <col min="1" max="1" width="19.28515625" style="2" customWidth="1"/>
    <col min="2" max="6" width="13.5703125" style="1" customWidth="1"/>
    <col min="7" max="7" width="13.5703125" style="2" customWidth="1"/>
    <col min="8" max="16384" width="8.85546875" style="2"/>
  </cols>
  <sheetData>
    <row r="1" spans="1:7" ht="25.5" customHeight="1" x14ac:dyDescent="0.25">
      <c r="A1" s="73" t="str">
        <f ca="1">"Payroll Summary - Week "&amp;WEEKNUM(TODAY())</f>
        <v>Payroll Summary - Week 2</v>
      </c>
      <c r="B1" s="73"/>
      <c r="C1" s="73"/>
      <c r="D1" s="73"/>
      <c r="E1" s="73"/>
      <c r="F1" s="73"/>
      <c r="G1" s="73"/>
    </row>
    <row r="2" spans="1:7" ht="16.5" customHeight="1" x14ac:dyDescent="0.25">
      <c r="B2" s="3" t="s">
        <v>0</v>
      </c>
      <c r="C2" s="4">
        <v>53.5</v>
      </c>
    </row>
    <row r="3" spans="1:7" ht="16.5" customHeight="1" x14ac:dyDescent="0.25">
      <c r="B3" s="3" t="s">
        <v>1</v>
      </c>
      <c r="C3" s="5" t="s">
        <v>17</v>
      </c>
    </row>
    <row r="5" spans="1:7" ht="16.5" customHeight="1" x14ac:dyDescent="0.25">
      <c r="A5" s="11"/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1" t="s">
        <v>2</v>
      </c>
    </row>
    <row r="6" spans="1:7" ht="16.5" customHeight="1" x14ac:dyDescent="0.25">
      <c r="A6" s="6" t="s">
        <v>3</v>
      </c>
      <c r="B6" s="2">
        <v>34</v>
      </c>
      <c r="C6" s="2">
        <v>38</v>
      </c>
      <c r="D6" s="2">
        <v>36</v>
      </c>
      <c r="E6" s="2">
        <v>42</v>
      </c>
      <c r="F6" s="2">
        <v>52</v>
      </c>
      <c r="G6" s="6">
        <f>B6+C6+D6+E6+F6</f>
        <v>202</v>
      </c>
    </row>
    <row r="7" spans="1:7" ht="16.5" customHeight="1" x14ac:dyDescent="0.25">
      <c r="A7" s="6" t="s">
        <v>4</v>
      </c>
      <c r="B7" s="7">
        <f>B6*$C$2</f>
        <v>1819</v>
      </c>
      <c r="C7" s="7">
        <f>C6*$C$2</f>
        <v>2033</v>
      </c>
      <c r="D7" s="7" t="e">
        <f>D6*#REF!</f>
        <v>#REF!</v>
      </c>
      <c r="E7" s="7">
        <f>E6*$C$2</f>
        <v>2247</v>
      </c>
      <c r="F7" s="7">
        <f>F6*$C$2</f>
        <v>2782</v>
      </c>
      <c r="G7" s="8" t="e">
        <f>SUM(B7:F7)</f>
        <v>#REF!</v>
      </c>
    </row>
    <row r="8" spans="1:7" ht="16.5" customHeight="1" x14ac:dyDescent="0.25">
      <c r="A8" s="6" t="s">
        <v>5</v>
      </c>
      <c r="B8" s="7">
        <v>200</v>
      </c>
      <c r="C8" s="7">
        <v>150</v>
      </c>
      <c r="D8" s="7">
        <v>180</v>
      </c>
      <c r="E8" s="7">
        <v>190</v>
      </c>
      <c r="F8" s="9">
        <v>220</v>
      </c>
      <c r="G8" s="8">
        <f>SUM(B8:F8)</f>
        <v>940</v>
      </c>
    </row>
    <row r="9" spans="1:7" ht="16.5" customHeight="1" x14ac:dyDescent="0.25">
      <c r="A9" s="6" t="s">
        <v>6</v>
      </c>
      <c r="B9" s="7">
        <f>B7-B8</f>
        <v>1619</v>
      </c>
      <c r="C9" s="7">
        <f>C7-C8</f>
        <v>1883</v>
      </c>
      <c r="D9" s="7" t="e">
        <f>D7-D8</f>
        <v>#REF!</v>
      </c>
      <c r="E9" s="7">
        <f>E7-E8</f>
        <v>2057</v>
      </c>
      <c r="F9" s="7">
        <f>F7-F8</f>
        <v>2562</v>
      </c>
      <c r="G9" s="8" t="e">
        <f>SUM(B9:F9)</f>
        <v>#REF!</v>
      </c>
    </row>
    <row r="10" spans="1:7" ht="16.5" customHeight="1" x14ac:dyDescent="0.25">
      <c r="A10" s="6" t="s">
        <v>7</v>
      </c>
      <c r="B10" s="10" t="e">
        <f>B9*$C$3</f>
        <v>#VALUE!</v>
      </c>
      <c r="C10" s="10" t="e">
        <f>C9*$C$3</f>
        <v>#VALUE!</v>
      </c>
      <c r="D10" s="10" t="e">
        <f>D9*$C$3</f>
        <v>#REF!</v>
      </c>
      <c r="E10" s="10" t="e">
        <f>E9*$C$3</f>
        <v>#VALUE!</v>
      </c>
      <c r="F10" s="10" t="e">
        <f>F9*$C$3</f>
        <v>#VALUE!</v>
      </c>
      <c r="G10" s="8" t="e">
        <f>SUM(B10:F10)</f>
        <v>#VALUE!</v>
      </c>
    </row>
    <row r="11" spans="1:7" ht="16.5" customHeight="1" x14ac:dyDescent="0.25">
      <c r="A11" s="6" t="s">
        <v>8</v>
      </c>
      <c r="B11" s="10" t="e">
        <f>B7-B10</f>
        <v>#VALUE!</v>
      </c>
      <c r="C11" s="10" t="e">
        <f>C7-C10</f>
        <v>#VALUE!</v>
      </c>
      <c r="D11" s="10" t="e">
        <f>D7-D10</f>
        <v>#REF!</v>
      </c>
      <c r="E11" s="10" t="e">
        <f>E7-E10</f>
        <v>#VALUE!</v>
      </c>
      <c r="F11" s="10" t="e">
        <f>F7-F10</f>
        <v>#VALUE!</v>
      </c>
      <c r="G11" s="8" t="e">
        <f>SUM(B11:F11)</f>
        <v>#VALUE!</v>
      </c>
    </row>
    <row r="12" spans="1:7" ht="16.5" customHeight="1" x14ac:dyDescent="0.25">
      <c r="A12" s="2" t="s">
        <v>9</v>
      </c>
      <c r="G12" s="1"/>
    </row>
    <row r="13" spans="1:7" ht="16.5" customHeight="1" x14ac:dyDescent="0.25">
      <c r="A13" s="6" t="s">
        <v>10</v>
      </c>
      <c r="B13" s="8" t="e">
        <f>SUM(B7F7)</f>
        <v>#NAME?</v>
      </c>
    </row>
    <row r="14" spans="1:7" ht="16.5" customHeight="1" x14ac:dyDescent="0.25">
      <c r="A14" s="6" t="s">
        <v>11</v>
      </c>
      <c r="B14" s="8" t="e">
        <f>SUM(B11:F11)</f>
        <v>#VALUE!</v>
      </c>
    </row>
  </sheetData>
  <mergeCells count="1">
    <mergeCell ref="A1:G1"/>
  </mergeCells>
  <phoneticPr fontId="0" type="noConversion"/>
  <printOptions headings="1"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AE23A-37D8-471E-8F56-DF43EFFF1F83}">
  <dimension ref="A1:F92"/>
  <sheetViews>
    <sheetView workbookViewId="0"/>
  </sheetViews>
  <sheetFormatPr defaultColWidth="9.140625" defaultRowHeight="15.75" outlineLevelRow="2" x14ac:dyDescent="0.25"/>
  <cols>
    <col min="1" max="1" width="12.28515625" style="12" customWidth="1"/>
    <col min="2" max="2" width="13.28515625" style="14" customWidth="1"/>
    <col min="3" max="3" width="23.28515625" style="12" bestFit="1" customWidth="1"/>
    <col min="4" max="5" width="16.28515625" style="12" customWidth="1"/>
    <col min="6" max="6" width="15.28515625" style="15" customWidth="1"/>
    <col min="7" max="16384" width="9.140625" style="12"/>
  </cols>
  <sheetData>
    <row r="1" spans="1:6" s="19" customFormat="1" ht="30" customHeight="1" x14ac:dyDescent="0.2">
      <c r="A1" s="16" t="s">
        <v>18</v>
      </c>
      <c r="B1" s="17" t="s">
        <v>19</v>
      </c>
      <c r="C1" s="16" t="s">
        <v>20</v>
      </c>
      <c r="D1" s="16" t="s">
        <v>21</v>
      </c>
      <c r="E1" s="16" t="s">
        <v>22</v>
      </c>
      <c r="F1" s="18" t="s">
        <v>23</v>
      </c>
    </row>
    <row r="2" spans="1:6" hidden="1" outlineLevel="2" x14ac:dyDescent="0.25">
      <c r="A2" s="12">
        <v>9747</v>
      </c>
      <c r="B2" s="14">
        <v>44965.5</v>
      </c>
      <c r="C2" s="12" t="s">
        <v>41</v>
      </c>
      <c r="D2" s="12" t="s">
        <v>42</v>
      </c>
      <c r="E2" s="12" t="s">
        <v>28</v>
      </c>
      <c r="F2" s="15">
        <v>94</v>
      </c>
    </row>
    <row r="3" spans="1:6" hidden="1" outlineLevel="2" x14ac:dyDescent="0.25">
      <c r="A3" s="12">
        <v>25879</v>
      </c>
      <c r="B3" s="14">
        <v>44960.5</v>
      </c>
      <c r="C3" s="12" t="s">
        <v>48</v>
      </c>
      <c r="D3" s="12" t="s">
        <v>42</v>
      </c>
      <c r="E3" s="12" t="s">
        <v>28</v>
      </c>
      <c r="F3" s="15">
        <v>130</v>
      </c>
    </row>
    <row r="4" spans="1:6" hidden="1" outlineLevel="2" x14ac:dyDescent="0.25">
      <c r="A4" s="12">
        <v>32211</v>
      </c>
      <c r="B4" s="14">
        <v>44965.5</v>
      </c>
      <c r="C4" s="12" t="s">
        <v>50</v>
      </c>
      <c r="D4" s="12" t="s">
        <v>42</v>
      </c>
      <c r="E4" s="12" t="s">
        <v>25</v>
      </c>
      <c r="F4" s="15">
        <v>1234.5</v>
      </c>
    </row>
    <row r="5" spans="1:6" hidden="1" outlineLevel="2" x14ac:dyDescent="0.25">
      <c r="A5" s="12">
        <v>65447</v>
      </c>
      <c r="B5" s="14">
        <v>44966.5</v>
      </c>
      <c r="C5" s="12" t="s">
        <v>41</v>
      </c>
      <c r="D5" s="12" t="s">
        <v>42</v>
      </c>
      <c r="E5" s="12" t="s">
        <v>25</v>
      </c>
      <c r="F5" s="15">
        <v>97</v>
      </c>
    </row>
    <row r="6" spans="1:6" hidden="1" outlineLevel="2" x14ac:dyDescent="0.25">
      <c r="A6" s="12">
        <v>65879</v>
      </c>
      <c r="B6" s="14">
        <v>44966.5</v>
      </c>
      <c r="C6" s="12" t="s">
        <v>48</v>
      </c>
      <c r="D6" s="12" t="s">
        <v>42</v>
      </c>
      <c r="E6" s="12" t="s">
        <v>28</v>
      </c>
      <c r="F6" s="15">
        <v>190</v>
      </c>
    </row>
    <row r="7" spans="1:6" hidden="1" outlineLevel="2" x14ac:dyDescent="0.25">
      <c r="A7" s="12">
        <v>87679</v>
      </c>
      <c r="B7" s="14">
        <v>44966.5</v>
      </c>
      <c r="C7" s="12" t="s">
        <v>48</v>
      </c>
      <c r="D7" s="12" t="s">
        <v>42</v>
      </c>
      <c r="E7" s="12" t="s">
        <v>25</v>
      </c>
      <c r="F7" s="15">
        <v>34.5</v>
      </c>
    </row>
    <row r="8" spans="1:6" hidden="1" outlineLevel="2" x14ac:dyDescent="0.25">
      <c r="A8" s="12">
        <v>91747</v>
      </c>
      <c r="B8" s="14">
        <v>44965.5</v>
      </c>
      <c r="C8" s="12" t="s">
        <v>41</v>
      </c>
      <c r="D8" s="12" t="s">
        <v>42</v>
      </c>
      <c r="E8" s="12" t="s">
        <v>28</v>
      </c>
      <c r="F8" s="15">
        <v>948</v>
      </c>
    </row>
    <row r="9" spans="1:6" hidden="1" outlineLevel="2" x14ac:dyDescent="0.25">
      <c r="A9" s="12">
        <v>100419</v>
      </c>
      <c r="B9" s="14">
        <v>44960.5</v>
      </c>
      <c r="C9" s="12" t="s">
        <v>63</v>
      </c>
      <c r="D9" s="12" t="s">
        <v>42</v>
      </c>
      <c r="E9" s="12" t="s">
        <v>25</v>
      </c>
      <c r="F9" s="15">
        <v>70</v>
      </c>
    </row>
    <row r="10" spans="1:6" hidden="1" outlineLevel="2" x14ac:dyDescent="0.25">
      <c r="A10" s="12">
        <v>149819</v>
      </c>
      <c r="B10" s="14">
        <v>44965.5</v>
      </c>
      <c r="C10" s="12" t="s">
        <v>63</v>
      </c>
      <c r="D10" s="12" t="s">
        <v>42</v>
      </c>
      <c r="E10" s="12" t="s">
        <v>28</v>
      </c>
      <c r="F10" s="15">
        <v>334</v>
      </c>
    </row>
    <row r="11" spans="1:6" hidden="1" outlineLevel="2" x14ac:dyDescent="0.25">
      <c r="A11" s="12">
        <v>187419</v>
      </c>
      <c r="B11" s="14">
        <v>44960.5</v>
      </c>
      <c r="C11" s="12" t="s">
        <v>63</v>
      </c>
      <c r="D11" s="12" t="s">
        <v>42</v>
      </c>
      <c r="E11" s="12" t="s">
        <v>25</v>
      </c>
      <c r="F11" s="15">
        <v>170</v>
      </c>
    </row>
    <row r="12" spans="1:6" hidden="1" outlineLevel="2" x14ac:dyDescent="0.25">
      <c r="A12" s="12">
        <v>361970</v>
      </c>
      <c r="B12" s="14">
        <v>44961.5</v>
      </c>
      <c r="C12" s="12" t="s">
        <v>73</v>
      </c>
      <c r="D12" s="12" t="s">
        <v>42</v>
      </c>
      <c r="E12" s="12" t="s">
        <v>28</v>
      </c>
      <c r="F12" s="15">
        <v>50</v>
      </c>
    </row>
    <row r="13" spans="1:6" hidden="1" outlineLevel="2" x14ac:dyDescent="0.25">
      <c r="A13" s="12">
        <v>374360</v>
      </c>
      <c r="B13" s="14">
        <v>44965.5</v>
      </c>
      <c r="C13" s="12" t="s">
        <v>74</v>
      </c>
      <c r="D13" s="12" t="s">
        <v>42</v>
      </c>
      <c r="E13" s="12" t="s">
        <v>28</v>
      </c>
      <c r="F13" s="15">
        <v>544</v>
      </c>
    </row>
    <row r="14" spans="1:6" hidden="1" outlineLevel="2" x14ac:dyDescent="0.25">
      <c r="A14" s="12">
        <v>378970</v>
      </c>
      <c r="B14" s="14">
        <v>44961.5</v>
      </c>
      <c r="C14" s="12" t="s">
        <v>74</v>
      </c>
      <c r="D14" s="12" t="s">
        <v>42</v>
      </c>
      <c r="E14" s="12" t="s">
        <v>25</v>
      </c>
      <c r="F14" s="15">
        <v>650</v>
      </c>
    </row>
    <row r="15" spans="1:6" outlineLevel="1" collapsed="1" x14ac:dyDescent="0.25">
      <c r="D15" s="20" t="s">
        <v>82</v>
      </c>
      <c r="F15" s="15">
        <f>SUBTOTAL(9,F2:F14)</f>
        <v>4546</v>
      </c>
    </row>
    <row r="16" spans="1:6" hidden="1" outlineLevel="2" x14ac:dyDescent="0.25">
      <c r="A16" s="12">
        <v>5433</v>
      </c>
      <c r="B16" s="14">
        <v>44959.5</v>
      </c>
      <c r="C16" s="12" t="s">
        <v>30</v>
      </c>
      <c r="D16" s="12" t="s">
        <v>31</v>
      </c>
      <c r="E16" s="12" t="s">
        <v>28</v>
      </c>
      <c r="F16" s="15">
        <v>55.5</v>
      </c>
    </row>
    <row r="17" spans="1:6" hidden="1" outlineLevel="2" x14ac:dyDescent="0.25">
      <c r="A17" s="12">
        <v>6997</v>
      </c>
      <c r="B17" s="14">
        <v>44959.5</v>
      </c>
      <c r="C17" s="12" t="s">
        <v>35</v>
      </c>
      <c r="D17" s="12" t="s">
        <v>31</v>
      </c>
      <c r="E17" s="12" t="s">
        <v>25</v>
      </c>
      <c r="F17" s="15">
        <v>100.5</v>
      </c>
    </row>
    <row r="18" spans="1:6" hidden="1" outlineLevel="2" x14ac:dyDescent="0.25">
      <c r="A18" s="12">
        <v>12964</v>
      </c>
      <c r="B18" s="14">
        <v>44966.5</v>
      </c>
      <c r="C18" s="12" t="s">
        <v>44</v>
      </c>
      <c r="D18" s="12" t="s">
        <v>31</v>
      </c>
      <c r="E18" s="12" t="s">
        <v>25</v>
      </c>
      <c r="F18" s="15">
        <v>900</v>
      </c>
    </row>
    <row r="19" spans="1:6" hidden="1" outlineLevel="2" x14ac:dyDescent="0.25">
      <c r="A19" s="12">
        <v>21707</v>
      </c>
      <c r="B19" s="14">
        <v>44958.5</v>
      </c>
      <c r="C19" s="12" t="s">
        <v>46</v>
      </c>
      <c r="D19" s="12" t="s">
        <v>31</v>
      </c>
      <c r="E19" s="12" t="s">
        <v>28</v>
      </c>
      <c r="F19" s="15">
        <v>56</v>
      </c>
    </row>
    <row r="20" spans="1:6" hidden="1" outlineLevel="2" x14ac:dyDescent="0.25">
      <c r="A20" s="12">
        <v>32964</v>
      </c>
      <c r="B20" s="14">
        <v>44958.5</v>
      </c>
      <c r="C20" s="12" t="s">
        <v>44</v>
      </c>
      <c r="D20" s="12" t="s">
        <v>31</v>
      </c>
      <c r="E20" s="12" t="s">
        <v>28</v>
      </c>
      <c r="F20" s="15">
        <v>20</v>
      </c>
    </row>
    <row r="21" spans="1:6" hidden="1" outlineLevel="2" x14ac:dyDescent="0.25">
      <c r="A21" s="12">
        <v>43221</v>
      </c>
      <c r="B21" s="14">
        <v>44960.5</v>
      </c>
      <c r="C21" s="12" t="s">
        <v>54</v>
      </c>
      <c r="D21" s="12" t="s">
        <v>31</v>
      </c>
      <c r="E21" s="12" t="s">
        <v>25</v>
      </c>
      <c r="F21" s="15">
        <v>4566.7</v>
      </c>
    </row>
    <row r="22" spans="1:6" hidden="1" outlineLevel="2" x14ac:dyDescent="0.25">
      <c r="A22" s="12">
        <v>43416</v>
      </c>
      <c r="B22" s="14">
        <v>44965.5</v>
      </c>
      <c r="C22" s="12" t="s">
        <v>55</v>
      </c>
      <c r="D22" s="12" t="s">
        <v>31</v>
      </c>
      <c r="E22" s="12" t="s">
        <v>28</v>
      </c>
      <c r="F22" s="15">
        <v>170</v>
      </c>
    </row>
    <row r="23" spans="1:6" hidden="1" outlineLevel="2" x14ac:dyDescent="0.25">
      <c r="A23" s="12">
        <v>43564</v>
      </c>
      <c r="B23" s="14">
        <v>44965.5</v>
      </c>
      <c r="C23" s="12" t="s">
        <v>44</v>
      </c>
      <c r="D23" s="12" t="s">
        <v>31</v>
      </c>
      <c r="E23" s="12" t="s">
        <v>28</v>
      </c>
      <c r="F23" s="15">
        <v>45</v>
      </c>
    </row>
    <row r="24" spans="1:6" hidden="1" outlineLevel="2" x14ac:dyDescent="0.25">
      <c r="A24" s="12">
        <v>44707</v>
      </c>
      <c r="B24" s="14">
        <v>44966.5</v>
      </c>
      <c r="C24" s="12" t="s">
        <v>46</v>
      </c>
      <c r="D24" s="12" t="s">
        <v>31</v>
      </c>
      <c r="E24" s="12" t="s">
        <v>28</v>
      </c>
      <c r="F24" s="15">
        <v>586</v>
      </c>
    </row>
    <row r="25" spans="1:6" hidden="1" outlineLevel="2" x14ac:dyDescent="0.25">
      <c r="A25" s="12">
        <v>47816</v>
      </c>
      <c r="B25" s="14">
        <v>44962.5</v>
      </c>
      <c r="C25" s="12" t="s">
        <v>55</v>
      </c>
      <c r="D25" s="12" t="s">
        <v>31</v>
      </c>
      <c r="E25" s="12" t="s">
        <v>25</v>
      </c>
      <c r="F25" s="15">
        <v>445</v>
      </c>
    </row>
    <row r="26" spans="1:6" hidden="1" outlineLevel="2" x14ac:dyDescent="0.25">
      <c r="A26" s="12">
        <v>54307</v>
      </c>
      <c r="B26" s="14">
        <v>44966.5</v>
      </c>
      <c r="C26" s="12" t="s">
        <v>46</v>
      </c>
      <c r="D26" s="12" t="s">
        <v>31</v>
      </c>
      <c r="E26" s="12" t="s">
        <v>25</v>
      </c>
      <c r="F26" s="15">
        <v>516</v>
      </c>
    </row>
    <row r="27" spans="1:6" hidden="1" outlineLevel="2" x14ac:dyDescent="0.25">
      <c r="A27" s="12">
        <v>77002</v>
      </c>
      <c r="B27" s="14">
        <v>44961.5</v>
      </c>
      <c r="C27" s="12" t="s">
        <v>60</v>
      </c>
      <c r="D27" s="12" t="s">
        <v>31</v>
      </c>
      <c r="E27" s="12" t="s">
        <v>25</v>
      </c>
      <c r="F27" s="15">
        <v>566.5</v>
      </c>
    </row>
    <row r="28" spans="1:6" hidden="1" outlineLevel="2" x14ac:dyDescent="0.25">
      <c r="A28" s="12">
        <v>97416</v>
      </c>
      <c r="B28" s="14">
        <v>44965.5</v>
      </c>
      <c r="C28" s="12" t="s">
        <v>55</v>
      </c>
      <c r="D28" s="12" t="s">
        <v>31</v>
      </c>
      <c r="E28" s="12" t="s">
        <v>25</v>
      </c>
      <c r="F28" s="15">
        <v>70</v>
      </c>
    </row>
    <row r="29" spans="1:6" hidden="1" outlineLevel="2" x14ac:dyDescent="0.25">
      <c r="A29" s="12">
        <v>230880</v>
      </c>
      <c r="B29" s="14">
        <v>44965.5</v>
      </c>
      <c r="C29" s="12" t="s">
        <v>70</v>
      </c>
      <c r="D29" s="12" t="s">
        <v>31</v>
      </c>
      <c r="E29" s="12" t="s">
        <v>25</v>
      </c>
      <c r="F29" s="15">
        <v>220</v>
      </c>
    </row>
    <row r="30" spans="1:6" hidden="1" outlineLevel="2" x14ac:dyDescent="0.25">
      <c r="A30" s="12">
        <v>287880</v>
      </c>
      <c r="B30" s="14">
        <v>44958.5</v>
      </c>
      <c r="C30" s="12" t="s">
        <v>70</v>
      </c>
      <c r="D30" s="12" t="s">
        <v>31</v>
      </c>
      <c r="E30" s="12" t="s">
        <v>25</v>
      </c>
      <c r="F30" s="15">
        <v>280</v>
      </c>
    </row>
    <row r="31" spans="1:6" hidden="1" outlineLevel="2" x14ac:dyDescent="0.25">
      <c r="A31" s="12">
        <v>287980</v>
      </c>
      <c r="B31" s="14">
        <v>44964.5</v>
      </c>
      <c r="C31" s="12" t="s">
        <v>70</v>
      </c>
      <c r="D31" s="12" t="s">
        <v>31</v>
      </c>
      <c r="E31" s="12" t="s">
        <v>28</v>
      </c>
      <c r="F31" s="15">
        <v>675</v>
      </c>
    </row>
    <row r="32" spans="1:6" outlineLevel="1" collapsed="1" x14ac:dyDescent="0.25">
      <c r="D32" s="20" t="s">
        <v>83</v>
      </c>
      <c r="F32" s="15">
        <f>SUBTOTAL(9,F16:F31)</f>
        <v>9272.2000000000007</v>
      </c>
    </row>
    <row r="33" spans="1:6" hidden="1" outlineLevel="2" x14ac:dyDescent="0.25">
      <c r="A33" s="12">
        <v>167121</v>
      </c>
      <c r="B33" s="14">
        <v>44965.5</v>
      </c>
      <c r="C33" s="12" t="s">
        <v>67</v>
      </c>
      <c r="D33" s="12" t="s">
        <v>68</v>
      </c>
      <c r="E33" s="12" t="s">
        <v>28</v>
      </c>
      <c r="F33" s="15">
        <v>867</v>
      </c>
    </row>
    <row r="34" spans="1:6" hidden="1" outlineLevel="2" x14ac:dyDescent="0.25">
      <c r="A34" s="12">
        <v>167621</v>
      </c>
      <c r="B34" s="14">
        <v>44958.5</v>
      </c>
      <c r="C34" s="12" t="s">
        <v>67</v>
      </c>
      <c r="D34" s="12" t="s">
        <v>68</v>
      </c>
      <c r="E34" s="12" t="s">
        <v>25</v>
      </c>
      <c r="F34" s="15">
        <v>67</v>
      </c>
    </row>
    <row r="35" spans="1:6" outlineLevel="1" collapsed="1" x14ac:dyDescent="0.25">
      <c r="D35" s="20" t="s">
        <v>84</v>
      </c>
      <c r="F35" s="15">
        <f>SUBTOTAL(9,F33:F34)</f>
        <v>934</v>
      </c>
    </row>
    <row r="36" spans="1:6" hidden="1" outlineLevel="2" x14ac:dyDescent="0.25">
      <c r="A36" s="12">
        <v>122</v>
      </c>
      <c r="B36" s="14">
        <v>44965.5</v>
      </c>
      <c r="C36" s="12" t="s">
        <v>81</v>
      </c>
      <c r="D36" s="12" t="s">
        <v>24</v>
      </c>
      <c r="E36" s="12" t="s">
        <v>25</v>
      </c>
      <c r="F36" s="15">
        <v>567</v>
      </c>
    </row>
    <row r="37" spans="1:6" hidden="1" outlineLevel="2" x14ac:dyDescent="0.25">
      <c r="A37" s="12">
        <v>3234</v>
      </c>
      <c r="B37" s="14">
        <v>44965.5</v>
      </c>
      <c r="C37" s="12" t="s">
        <v>29</v>
      </c>
      <c r="D37" s="12" t="s">
        <v>24</v>
      </c>
      <c r="E37" s="12" t="s">
        <v>25</v>
      </c>
      <c r="F37" s="15">
        <v>154</v>
      </c>
    </row>
    <row r="38" spans="1:6" hidden="1" outlineLevel="2" x14ac:dyDescent="0.25">
      <c r="A38" s="12">
        <v>5488</v>
      </c>
      <c r="B38" s="14">
        <v>44960.5</v>
      </c>
      <c r="C38" s="12" t="s">
        <v>32</v>
      </c>
      <c r="D38" s="12" t="s">
        <v>24</v>
      </c>
      <c r="E38" s="12" t="s">
        <v>25</v>
      </c>
      <c r="F38" s="15">
        <v>566.5</v>
      </c>
    </row>
    <row r="39" spans="1:6" hidden="1" outlineLevel="2" x14ac:dyDescent="0.25">
      <c r="A39" s="12">
        <v>6565</v>
      </c>
      <c r="B39" s="14">
        <v>44961.5</v>
      </c>
      <c r="C39" s="12" t="s">
        <v>33</v>
      </c>
      <c r="D39" s="12" t="s">
        <v>24</v>
      </c>
      <c r="E39" s="12" t="s">
        <v>28</v>
      </c>
      <c r="F39" s="15">
        <v>112</v>
      </c>
    </row>
    <row r="40" spans="1:6" hidden="1" outlineLevel="2" x14ac:dyDescent="0.25">
      <c r="A40" s="12">
        <v>6734</v>
      </c>
      <c r="B40" s="14">
        <v>44960.5</v>
      </c>
      <c r="C40" s="12" t="s">
        <v>34</v>
      </c>
      <c r="D40" s="12" t="s">
        <v>24</v>
      </c>
      <c r="E40" s="12" t="s">
        <v>28</v>
      </c>
      <c r="F40" s="15">
        <v>954</v>
      </c>
    </row>
    <row r="41" spans="1:6" hidden="1" outlineLevel="2" x14ac:dyDescent="0.25">
      <c r="A41" s="12">
        <v>7802</v>
      </c>
      <c r="B41" s="14">
        <v>44960.5</v>
      </c>
      <c r="C41" s="12" t="s">
        <v>38</v>
      </c>
      <c r="D41" s="12" t="s">
        <v>24</v>
      </c>
      <c r="E41" s="12" t="s">
        <v>28</v>
      </c>
      <c r="F41" s="15">
        <v>160</v>
      </c>
    </row>
    <row r="42" spans="1:6" hidden="1" outlineLevel="2" x14ac:dyDescent="0.25">
      <c r="A42" s="12">
        <v>34802</v>
      </c>
      <c r="B42" s="14">
        <v>44966.5</v>
      </c>
      <c r="C42" s="12" t="s">
        <v>53</v>
      </c>
      <c r="D42" s="12" t="s">
        <v>24</v>
      </c>
      <c r="E42" s="12" t="s">
        <v>25</v>
      </c>
      <c r="F42" s="15">
        <v>90</v>
      </c>
    </row>
    <row r="43" spans="1:6" hidden="1" outlineLevel="2" x14ac:dyDescent="0.25">
      <c r="A43" s="12">
        <v>56565</v>
      </c>
      <c r="B43" s="14">
        <v>44958.5</v>
      </c>
      <c r="C43" s="12" t="s">
        <v>33</v>
      </c>
      <c r="D43" s="12" t="s">
        <v>24</v>
      </c>
      <c r="E43" s="12" t="s">
        <v>28</v>
      </c>
      <c r="F43" s="15">
        <v>2</v>
      </c>
    </row>
    <row r="44" spans="1:6" hidden="1" outlineLevel="2" x14ac:dyDescent="0.25">
      <c r="A44" s="12">
        <v>75436</v>
      </c>
      <c r="B44" s="14">
        <v>44961.5</v>
      </c>
      <c r="C44" s="12" t="s">
        <v>59</v>
      </c>
      <c r="D44" s="12" t="s">
        <v>24</v>
      </c>
      <c r="E44" s="12" t="s">
        <v>28</v>
      </c>
      <c r="F44" s="15">
        <v>321</v>
      </c>
    </row>
    <row r="45" spans="1:6" hidden="1" outlineLevel="2" x14ac:dyDescent="0.25">
      <c r="A45" s="12">
        <v>77996</v>
      </c>
      <c r="B45" s="14">
        <v>44965.5</v>
      </c>
      <c r="C45" s="12" t="s">
        <v>59</v>
      </c>
      <c r="D45" s="12" t="s">
        <v>24</v>
      </c>
      <c r="E45" s="12" t="s">
        <v>28</v>
      </c>
      <c r="F45" s="15">
        <v>334</v>
      </c>
    </row>
    <row r="46" spans="1:6" hidden="1" outlineLevel="2" x14ac:dyDescent="0.25">
      <c r="A46" s="12">
        <v>79496</v>
      </c>
      <c r="B46" s="14">
        <v>44960.5</v>
      </c>
      <c r="C46" s="12" t="s">
        <v>59</v>
      </c>
      <c r="D46" s="12" t="s">
        <v>24</v>
      </c>
      <c r="E46" s="12" t="s">
        <v>28</v>
      </c>
      <c r="F46" s="15">
        <v>54</v>
      </c>
    </row>
    <row r="47" spans="1:6" hidden="1" outlineLevel="2" x14ac:dyDescent="0.25">
      <c r="A47" s="12">
        <v>87665</v>
      </c>
      <c r="B47" s="14">
        <v>44965.5</v>
      </c>
      <c r="C47" s="12" t="s">
        <v>33</v>
      </c>
      <c r="D47" s="12" t="s">
        <v>24</v>
      </c>
      <c r="E47" s="12" t="s">
        <v>25</v>
      </c>
      <c r="F47" s="15">
        <v>44</v>
      </c>
    </row>
    <row r="48" spans="1:6" hidden="1" outlineLevel="2" x14ac:dyDescent="0.25">
      <c r="A48" s="12">
        <v>89734</v>
      </c>
      <c r="B48" s="14">
        <v>44965.5</v>
      </c>
      <c r="C48" s="12" t="s">
        <v>29</v>
      </c>
      <c r="D48" s="12" t="s">
        <v>24</v>
      </c>
      <c r="E48" s="12" t="s">
        <v>25</v>
      </c>
      <c r="F48" s="15">
        <v>35</v>
      </c>
    </row>
    <row r="49" spans="1:6" hidden="1" outlineLevel="2" x14ac:dyDescent="0.25">
      <c r="A49" s="12">
        <v>93221</v>
      </c>
      <c r="B49" s="14">
        <v>44961.5</v>
      </c>
      <c r="C49" s="12" t="s">
        <v>61</v>
      </c>
      <c r="D49" s="12" t="s">
        <v>24</v>
      </c>
      <c r="E49" s="12" t="s">
        <v>25</v>
      </c>
      <c r="F49" s="15">
        <v>566.5</v>
      </c>
    </row>
    <row r="50" spans="1:6" hidden="1" outlineLevel="2" x14ac:dyDescent="0.25">
      <c r="A50" s="12">
        <v>100937</v>
      </c>
      <c r="B50" s="14">
        <v>44961.5</v>
      </c>
      <c r="C50" s="12" t="s">
        <v>64</v>
      </c>
      <c r="D50" s="12" t="s">
        <v>24</v>
      </c>
      <c r="E50" s="12" t="s">
        <v>25</v>
      </c>
      <c r="F50" s="15">
        <v>180</v>
      </c>
    </row>
    <row r="51" spans="1:6" hidden="1" outlineLevel="2" x14ac:dyDescent="0.25">
      <c r="A51" s="12">
        <v>108937</v>
      </c>
      <c r="B51" s="14">
        <v>44958.5</v>
      </c>
      <c r="C51" s="12" t="s">
        <v>65</v>
      </c>
      <c r="D51" s="12" t="s">
        <v>24</v>
      </c>
      <c r="E51" s="12" t="s">
        <v>28</v>
      </c>
      <c r="F51" s="15">
        <v>10</v>
      </c>
    </row>
    <row r="52" spans="1:6" hidden="1" outlineLevel="2" x14ac:dyDescent="0.25">
      <c r="A52" s="12">
        <v>109347</v>
      </c>
      <c r="B52" s="14">
        <v>44960.5</v>
      </c>
      <c r="C52" s="12" t="s">
        <v>65</v>
      </c>
      <c r="D52" s="12" t="s">
        <v>24</v>
      </c>
      <c r="E52" s="12" t="s">
        <v>25</v>
      </c>
      <c r="F52" s="15">
        <v>334</v>
      </c>
    </row>
    <row r="53" spans="1:6" hidden="1" outlineLevel="2" x14ac:dyDescent="0.25">
      <c r="A53" s="12">
        <v>921711</v>
      </c>
      <c r="B53" s="14">
        <v>44961.5</v>
      </c>
      <c r="C53" s="12" t="s">
        <v>79</v>
      </c>
      <c r="D53" s="12" t="s">
        <v>24</v>
      </c>
      <c r="E53" s="12" t="s">
        <v>25</v>
      </c>
      <c r="F53" s="15">
        <v>290</v>
      </c>
    </row>
    <row r="54" spans="1:6" hidden="1" outlineLevel="2" x14ac:dyDescent="0.25">
      <c r="A54" s="12">
        <v>923281</v>
      </c>
      <c r="B54" s="14">
        <v>44965.5</v>
      </c>
      <c r="C54" s="12" t="s">
        <v>79</v>
      </c>
      <c r="D54" s="12" t="s">
        <v>24</v>
      </c>
      <c r="E54" s="12" t="s">
        <v>28</v>
      </c>
      <c r="F54" s="15">
        <v>332</v>
      </c>
    </row>
    <row r="55" spans="1:6" hidden="1" outlineLevel="2" x14ac:dyDescent="0.25">
      <c r="A55" s="12">
        <v>977711</v>
      </c>
      <c r="B55" s="14">
        <v>44965.5</v>
      </c>
      <c r="C55" s="12" t="s">
        <v>80</v>
      </c>
      <c r="D55" s="12" t="s">
        <v>24</v>
      </c>
      <c r="E55" s="12" t="s">
        <v>28</v>
      </c>
      <c r="F55" s="15">
        <v>270</v>
      </c>
    </row>
    <row r="56" spans="1:6" outlineLevel="1" collapsed="1" x14ac:dyDescent="0.25">
      <c r="D56" s="20" t="s">
        <v>85</v>
      </c>
      <c r="F56" s="15">
        <f>SUBTOTAL(9,F36:F55)</f>
        <v>5376</v>
      </c>
    </row>
    <row r="57" spans="1:6" hidden="1" outlineLevel="2" x14ac:dyDescent="0.25">
      <c r="A57" s="12">
        <v>34276</v>
      </c>
      <c r="B57" s="14">
        <v>44965.5</v>
      </c>
      <c r="C57" s="12" t="s">
        <v>51</v>
      </c>
      <c r="D57" s="12" t="s">
        <v>52</v>
      </c>
      <c r="E57" s="12" t="s">
        <v>25</v>
      </c>
      <c r="F57" s="15">
        <v>3333</v>
      </c>
    </row>
    <row r="58" spans="1:6" hidden="1" outlineLevel="2" x14ac:dyDescent="0.25">
      <c r="A58" s="12">
        <v>55076</v>
      </c>
      <c r="B58" s="14">
        <v>44965.5</v>
      </c>
      <c r="C58" s="12" t="s">
        <v>51</v>
      </c>
      <c r="D58" s="12" t="s">
        <v>52</v>
      </c>
      <c r="E58" s="12" t="s">
        <v>25</v>
      </c>
      <c r="F58" s="15">
        <v>68</v>
      </c>
    </row>
    <row r="59" spans="1:6" hidden="1" outlineLevel="2" x14ac:dyDescent="0.25">
      <c r="A59" s="12">
        <v>87076</v>
      </c>
      <c r="B59" s="14">
        <v>44965.5</v>
      </c>
      <c r="C59" s="12" t="s">
        <v>51</v>
      </c>
      <c r="D59" s="12" t="s">
        <v>52</v>
      </c>
      <c r="E59" s="12" t="s">
        <v>25</v>
      </c>
      <c r="F59" s="15">
        <v>468</v>
      </c>
    </row>
    <row r="60" spans="1:6" outlineLevel="1" collapsed="1" x14ac:dyDescent="0.25">
      <c r="D60" s="20" t="s">
        <v>86</v>
      </c>
      <c r="F60" s="15">
        <f>SUBTOTAL(9,F57:F59)</f>
        <v>3869</v>
      </c>
    </row>
    <row r="61" spans="1:6" hidden="1" outlineLevel="2" x14ac:dyDescent="0.25">
      <c r="A61" s="12">
        <v>2888</v>
      </c>
      <c r="B61" s="14">
        <v>44966.5</v>
      </c>
      <c r="C61" s="12" t="s">
        <v>26</v>
      </c>
      <c r="D61" s="12" t="s">
        <v>27</v>
      </c>
      <c r="E61" s="12" t="s">
        <v>28</v>
      </c>
      <c r="F61" s="15">
        <v>468</v>
      </c>
    </row>
    <row r="62" spans="1:6" hidden="1" outlineLevel="2" x14ac:dyDescent="0.25">
      <c r="A62" s="12">
        <v>11205</v>
      </c>
      <c r="B62" s="14">
        <v>44958.5</v>
      </c>
      <c r="C62" s="12" t="s">
        <v>43</v>
      </c>
      <c r="D62" s="12" t="s">
        <v>27</v>
      </c>
      <c r="E62" s="12" t="s">
        <v>28</v>
      </c>
      <c r="F62" s="15">
        <v>210</v>
      </c>
    </row>
    <row r="63" spans="1:6" hidden="1" outlineLevel="2" x14ac:dyDescent="0.25">
      <c r="A63" s="12">
        <v>45205</v>
      </c>
      <c r="B63" s="14">
        <v>44962.5</v>
      </c>
      <c r="C63" s="12" t="s">
        <v>43</v>
      </c>
      <c r="D63" s="12" t="s">
        <v>27</v>
      </c>
      <c r="E63" s="12" t="s">
        <v>25</v>
      </c>
      <c r="F63" s="15">
        <v>75</v>
      </c>
    </row>
    <row r="64" spans="1:6" hidden="1" outlineLevel="2" x14ac:dyDescent="0.25">
      <c r="A64" s="12">
        <v>66777</v>
      </c>
      <c r="B64" s="14">
        <v>44961.5</v>
      </c>
      <c r="C64" s="12" t="s">
        <v>58</v>
      </c>
      <c r="D64" s="12" t="s">
        <v>27</v>
      </c>
      <c r="E64" s="12" t="s">
        <v>28</v>
      </c>
      <c r="F64" s="15">
        <v>455.5</v>
      </c>
    </row>
    <row r="65" spans="1:6" hidden="1" outlineLevel="2" x14ac:dyDescent="0.25">
      <c r="A65" s="12">
        <v>99205</v>
      </c>
      <c r="B65" s="14">
        <v>44965.5</v>
      </c>
      <c r="C65" s="12" t="s">
        <v>62</v>
      </c>
      <c r="D65" s="12" t="s">
        <v>27</v>
      </c>
      <c r="E65" s="12" t="s">
        <v>28</v>
      </c>
      <c r="F65" s="15">
        <v>160</v>
      </c>
    </row>
    <row r="66" spans="1:6" hidden="1" outlineLevel="2" x14ac:dyDescent="0.25">
      <c r="A66" s="12">
        <v>176521</v>
      </c>
      <c r="B66" s="14">
        <v>44966.5</v>
      </c>
      <c r="C66" s="12" t="s">
        <v>69</v>
      </c>
      <c r="D66" s="12" t="s">
        <v>27</v>
      </c>
      <c r="E66" s="12" t="s">
        <v>25</v>
      </c>
      <c r="F66" s="15">
        <v>54</v>
      </c>
    </row>
    <row r="67" spans="1:6" hidden="1" outlineLevel="2" x14ac:dyDescent="0.25">
      <c r="A67" s="12">
        <v>290848</v>
      </c>
      <c r="B67" s="14">
        <v>44965.5</v>
      </c>
      <c r="C67" s="12" t="s">
        <v>71</v>
      </c>
      <c r="D67" s="12" t="s">
        <v>27</v>
      </c>
      <c r="E67" s="12" t="s">
        <v>28</v>
      </c>
      <c r="F67" s="15">
        <v>192</v>
      </c>
    </row>
    <row r="68" spans="1:6" hidden="1" outlineLevel="2" x14ac:dyDescent="0.25">
      <c r="A68" s="12">
        <v>299848</v>
      </c>
      <c r="B68" s="14">
        <v>44965.5</v>
      </c>
      <c r="C68" s="12" t="s">
        <v>41</v>
      </c>
      <c r="D68" s="12" t="s">
        <v>27</v>
      </c>
      <c r="E68" s="12" t="s">
        <v>28</v>
      </c>
      <c r="F68" s="15">
        <v>18</v>
      </c>
    </row>
    <row r="69" spans="1:6" outlineLevel="1" collapsed="1" x14ac:dyDescent="0.25">
      <c r="D69" s="20" t="s">
        <v>87</v>
      </c>
      <c r="F69" s="15">
        <f>SUBTOTAL(9,F61:F68)</f>
        <v>1632.5</v>
      </c>
    </row>
    <row r="70" spans="1:6" hidden="1" outlineLevel="2" x14ac:dyDescent="0.25">
      <c r="A70" s="12">
        <v>7799</v>
      </c>
      <c r="B70" s="14">
        <v>44961.5</v>
      </c>
      <c r="C70" s="12" t="s">
        <v>36</v>
      </c>
      <c r="D70" s="12" t="s">
        <v>37</v>
      </c>
      <c r="E70" s="12" t="s">
        <v>28</v>
      </c>
      <c r="F70" s="15">
        <v>1205.5999999999999</v>
      </c>
    </row>
    <row r="71" spans="1:6" hidden="1" outlineLevel="2" x14ac:dyDescent="0.25">
      <c r="A71" s="12">
        <v>9077</v>
      </c>
      <c r="B71" s="14">
        <v>44965.5</v>
      </c>
      <c r="C71" s="12" t="s">
        <v>39</v>
      </c>
      <c r="D71" s="12" t="s">
        <v>40</v>
      </c>
      <c r="E71" s="12" t="s">
        <v>28</v>
      </c>
      <c r="F71" s="15">
        <v>11428</v>
      </c>
    </row>
    <row r="72" spans="1:6" hidden="1" outlineLevel="2" x14ac:dyDescent="0.25">
      <c r="A72" s="12">
        <v>17638</v>
      </c>
      <c r="B72" s="14">
        <v>44962.5</v>
      </c>
      <c r="C72" s="12" t="s">
        <v>45</v>
      </c>
      <c r="D72" s="12" t="s">
        <v>40</v>
      </c>
      <c r="E72" s="12" t="s">
        <v>25</v>
      </c>
      <c r="F72" s="15">
        <v>877</v>
      </c>
    </row>
    <row r="73" spans="1:6" hidden="1" outlineLevel="2" x14ac:dyDescent="0.25">
      <c r="A73" s="12">
        <v>18838</v>
      </c>
      <c r="B73" s="14">
        <v>44960.5</v>
      </c>
      <c r="C73" s="12" t="s">
        <v>45</v>
      </c>
      <c r="D73" s="12" t="s">
        <v>40</v>
      </c>
      <c r="E73" s="12" t="s">
        <v>25</v>
      </c>
      <c r="F73" s="15">
        <v>214</v>
      </c>
    </row>
    <row r="74" spans="1:6" hidden="1" outlineLevel="2" x14ac:dyDescent="0.25">
      <c r="A74" s="12">
        <v>23112</v>
      </c>
      <c r="B74" s="14">
        <v>44965.5</v>
      </c>
      <c r="C74" s="12" t="s">
        <v>47</v>
      </c>
      <c r="D74" s="12" t="s">
        <v>37</v>
      </c>
      <c r="E74" s="12" t="s">
        <v>28</v>
      </c>
      <c r="F74" s="15">
        <v>123.5</v>
      </c>
    </row>
    <row r="75" spans="1:6" hidden="1" outlineLevel="2" x14ac:dyDescent="0.25">
      <c r="A75" s="12">
        <v>32111</v>
      </c>
      <c r="B75" s="14">
        <v>44960.5</v>
      </c>
      <c r="C75" s="12" t="s">
        <v>49</v>
      </c>
      <c r="D75" s="12" t="s">
        <v>37</v>
      </c>
      <c r="E75" s="12" t="s">
        <v>28</v>
      </c>
      <c r="F75" s="15">
        <v>211.5</v>
      </c>
    </row>
    <row r="76" spans="1:6" hidden="1" outlineLevel="2" x14ac:dyDescent="0.25">
      <c r="A76" s="12">
        <v>43888</v>
      </c>
      <c r="B76" s="14">
        <v>44966.5</v>
      </c>
      <c r="C76" s="12" t="s">
        <v>56</v>
      </c>
      <c r="D76" s="12" t="s">
        <v>40</v>
      </c>
      <c r="E76" s="12" t="s">
        <v>25</v>
      </c>
      <c r="F76" s="15">
        <v>368</v>
      </c>
    </row>
    <row r="77" spans="1:6" hidden="1" outlineLevel="2" x14ac:dyDescent="0.25">
      <c r="A77" s="12">
        <v>45221</v>
      </c>
      <c r="B77" s="14">
        <v>44965.5</v>
      </c>
      <c r="C77" s="12" t="s">
        <v>57</v>
      </c>
      <c r="D77" s="12" t="s">
        <v>37</v>
      </c>
      <c r="E77" s="12" t="s">
        <v>28</v>
      </c>
      <c r="F77" s="15">
        <v>234.5</v>
      </c>
    </row>
    <row r="78" spans="1:6" hidden="1" outlineLevel="2" x14ac:dyDescent="0.25">
      <c r="A78" s="12">
        <v>65477</v>
      </c>
      <c r="B78" s="14">
        <v>44961.5</v>
      </c>
      <c r="C78" s="12" t="s">
        <v>39</v>
      </c>
      <c r="D78" s="12" t="s">
        <v>40</v>
      </c>
      <c r="E78" s="12" t="s">
        <v>28</v>
      </c>
      <c r="F78" s="15">
        <v>2345</v>
      </c>
    </row>
    <row r="79" spans="1:6" hidden="1" outlineLevel="2" x14ac:dyDescent="0.25">
      <c r="A79" s="12">
        <v>134838</v>
      </c>
      <c r="B79" s="14">
        <v>44965.5</v>
      </c>
      <c r="C79" s="12" t="s">
        <v>66</v>
      </c>
      <c r="D79" s="12" t="s">
        <v>40</v>
      </c>
      <c r="E79" s="12" t="s">
        <v>25</v>
      </c>
      <c r="F79" s="15">
        <v>24</v>
      </c>
    </row>
    <row r="80" spans="1:6" hidden="1" outlineLevel="2" x14ac:dyDescent="0.25">
      <c r="A80" s="12">
        <v>301996</v>
      </c>
      <c r="B80" s="14">
        <v>44960.5</v>
      </c>
      <c r="C80" s="12" t="s">
        <v>72</v>
      </c>
      <c r="D80" s="12" t="s">
        <v>40</v>
      </c>
      <c r="E80" s="12" t="s">
        <v>28</v>
      </c>
      <c r="F80" s="15">
        <v>80</v>
      </c>
    </row>
    <row r="81" spans="1:6" hidden="1" outlineLevel="2" x14ac:dyDescent="0.25">
      <c r="A81" s="12">
        <v>332996</v>
      </c>
      <c r="B81" s="14">
        <v>44958.5</v>
      </c>
      <c r="C81" s="12" t="s">
        <v>70</v>
      </c>
      <c r="D81" s="12" t="s">
        <v>40</v>
      </c>
      <c r="E81" s="12" t="s">
        <v>25</v>
      </c>
      <c r="F81" s="15">
        <v>580</v>
      </c>
    </row>
    <row r="82" spans="1:6" hidden="1" outlineLevel="2" x14ac:dyDescent="0.25">
      <c r="A82" s="12">
        <v>365896</v>
      </c>
      <c r="B82" s="14">
        <v>44963.5</v>
      </c>
      <c r="C82" s="12" t="s">
        <v>70</v>
      </c>
      <c r="D82" s="12" t="s">
        <v>40</v>
      </c>
      <c r="E82" s="12" t="s">
        <v>28</v>
      </c>
      <c r="F82" s="15">
        <v>323</v>
      </c>
    </row>
    <row r="83" spans="1:6" hidden="1" outlineLevel="2" x14ac:dyDescent="0.25">
      <c r="A83" s="12">
        <v>408770</v>
      </c>
      <c r="B83" s="14">
        <v>44960.5</v>
      </c>
      <c r="C83" s="12" t="s">
        <v>75</v>
      </c>
      <c r="D83" s="12" t="s">
        <v>40</v>
      </c>
      <c r="E83" s="12" t="s">
        <v>25</v>
      </c>
      <c r="F83" s="15">
        <v>38</v>
      </c>
    </row>
    <row r="84" spans="1:6" hidden="1" outlineLevel="2" x14ac:dyDescent="0.25">
      <c r="A84" s="12">
        <v>408830</v>
      </c>
      <c r="B84" s="14">
        <v>44965.5</v>
      </c>
      <c r="C84" s="12" t="s">
        <v>76</v>
      </c>
      <c r="D84" s="12" t="s">
        <v>40</v>
      </c>
      <c r="E84" s="12" t="s">
        <v>28</v>
      </c>
      <c r="F84" s="15">
        <v>327</v>
      </c>
    </row>
    <row r="85" spans="1:6" hidden="1" outlineLevel="2" x14ac:dyDescent="0.25">
      <c r="A85" s="12">
        <v>410083</v>
      </c>
      <c r="B85" s="14">
        <v>44965.5</v>
      </c>
      <c r="C85" s="12" t="s">
        <v>77</v>
      </c>
      <c r="D85" s="12" t="s">
        <v>40</v>
      </c>
      <c r="E85" s="12" t="s">
        <v>25</v>
      </c>
      <c r="F85" s="15">
        <v>640</v>
      </c>
    </row>
    <row r="86" spans="1:6" hidden="1" outlineLevel="2" x14ac:dyDescent="0.25">
      <c r="A86" s="12">
        <v>412083</v>
      </c>
      <c r="B86" s="14">
        <v>44960.5</v>
      </c>
      <c r="C86" s="12" t="s">
        <v>78</v>
      </c>
      <c r="D86" s="12" t="s">
        <v>40</v>
      </c>
      <c r="E86" s="12" t="s">
        <v>28</v>
      </c>
      <c r="F86" s="15">
        <v>655</v>
      </c>
    </row>
    <row r="87" spans="1:6" hidden="1" outlineLevel="2" x14ac:dyDescent="0.25">
      <c r="A87" s="12">
        <v>465083</v>
      </c>
      <c r="B87" s="14">
        <v>44961.5</v>
      </c>
      <c r="C87" s="12" t="s">
        <v>78</v>
      </c>
      <c r="D87" s="12" t="s">
        <v>40</v>
      </c>
      <c r="E87" s="12" t="s">
        <v>28</v>
      </c>
      <c r="F87" s="15">
        <v>690</v>
      </c>
    </row>
    <row r="88" spans="1:6" hidden="1" outlineLevel="2" x14ac:dyDescent="0.25">
      <c r="A88" s="12">
        <v>632330</v>
      </c>
      <c r="B88" s="14">
        <v>44958.5</v>
      </c>
      <c r="C88" s="12" t="s">
        <v>56</v>
      </c>
      <c r="D88" s="12" t="s">
        <v>40</v>
      </c>
      <c r="E88" s="12" t="s">
        <v>28</v>
      </c>
      <c r="F88" s="15">
        <v>132</v>
      </c>
    </row>
    <row r="89" spans="1:6" hidden="1" outlineLevel="2" x14ac:dyDescent="0.25">
      <c r="A89" s="12">
        <v>634530</v>
      </c>
      <c r="B89" s="14">
        <v>44964.5</v>
      </c>
      <c r="C89" s="12" t="s">
        <v>56</v>
      </c>
      <c r="D89" s="12" t="s">
        <v>40</v>
      </c>
      <c r="E89" s="12" t="s">
        <v>28</v>
      </c>
      <c r="F89" s="15">
        <v>433</v>
      </c>
    </row>
    <row r="90" spans="1:6" hidden="1" outlineLevel="2" x14ac:dyDescent="0.25">
      <c r="A90" s="12">
        <v>690330</v>
      </c>
      <c r="B90" s="14">
        <v>44960.5</v>
      </c>
      <c r="C90" s="12" t="s">
        <v>56</v>
      </c>
      <c r="D90" s="12" t="s">
        <v>40</v>
      </c>
      <c r="E90" s="12" t="s">
        <v>25</v>
      </c>
      <c r="F90" s="15">
        <v>232</v>
      </c>
    </row>
    <row r="91" spans="1:6" outlineLevel="1" collapsed="1" x14ac:dyDescent="0.25">
      <c r="D91" s="20" t="s">
        <v>88</v>
      </c>
      <c r="F91" s="15">
        <f>SUBTOTAL(9,F70:F90)</f>
        <v>21161.1</v>
      </c>
    </row>
    <row r="92" spans="1:6" x14ac:dyDescent="0.25">
      <c r="D92" s="20" t="s">
        <v>89</v>
      </c>
      <c r="F92" s="15">
        <f>SUBTOTAL(9,F2:F90)</f>
        <v>46790.8</v>
      </c>
    </row>
  </sheetData>
  <sortState xmlns:xlrd2="http://schemas.microsoft.com/office/spreadsheetml/2017/richdata2" ref="A2:F90">
    <sortCondition ref="D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7DE4-5AC4-42F9-B5E7-FAAA12DC43F4}">
  <dimension ref="A1:D1"/>
  <sheetViews>
    <sheetView workbookViewId="0">
      <selection activeCell="A2" sqref="A2"/>
    </sheetView>
  </sheetViews>
  <sheetFormatPr defaultColWidth="9.140625" defaultRowHeight="15.75" x14ac:dyDescent="0.25"/>
  <cols>
    <col min="1" max="16384" width="9.140625" style="12"/>
  </cols>
  <sheetData>
    <row r="1" spans="1:4" ht="19.5" customHeight="1" x14ac:dyDescent="0.25">
      <c r="A1" s="21" t="s">
        <v>90</v>
      </c>
      <c r="B1" s="21"/>
      <c r="C1" s="21"/>
      <c r="D1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4999-259F-4440-A272-E99DEC8F4F39}">
  <dimension ref="A1:O112"/>
  <sheetViews>
    <sheetView workbookViewId="0">
      <pane ySplit="1" topLeftCell="A2" activePane="bottomLeft" state="frozen"/>
      <selection pane="bottomLeft"/>
    </sheetView>
  </sheetViews>
  <sheetFormatPr defaultColWidth="15.42578125" defaultRowHeight="15.75" x14ac:dyDescent="0.25"/>
  <cols>
    <col min="1" max="3" width="15.42578125" style="46"/>
    <col min="4" max="5" width="15.42578125" style="47"/>
    <col min="6" max="16384" width="15.42578125" style="12"/>
  </cols>
  <sheetData>
    <row r="1" spans="1:14" ht="24.75" customHeight="1" x14ac:dyDescent="0.25">
      <c r="A1" s="31" t="s">
        <v>103</v>
      </c>
      <c r="B1" s="32" t="s">
        <v>102</v>
      </c>
      <c r="C1" s="31" t="s">
        <v>22</v>
      </c>
      <c r="D1" s="32" t="s">
        <v>101</v>
      </c>
      <c r="E1" s="33" t="s">
        <v>100</v>
      </c>
      <c r="F1" s="34" t="s">
        <v>99</v>
      </c>
      <c r="H1" s="35"/>
      <c r="I1" s="35"/>
      <c r="J1" s="35"/>
      <c r="L1" s="36"/>
      <c r="M1" s="35"/>
      <c r="N1" s="35"/>
    </row>
    <row r="2" spans="1:14" x14ac:dyDescent="0.25">
      <c r="A2" s="37" t="s">
        <v>105</v>
      </c>
      <c r="B2" s="38">
        <v>2021</v>
      </c>
      <c r="C2" s="37" t="s">
        <v>98</v>
      </c>
      <c r="D2" s="39" t="s">
        <v>93</v>
      </c>
      <c r="E2" s="40">
        <v>5103</v>
      </c>
      <c r="F2" s="41">
        <v>1861</v>
      </c>
      <c r="I2" s="42"/>
      <c r="J2" s="43"/>
      <c r="N2" s="42"/>
    </row>
    <row r="3" spans="1:14" x14ac:dyDescent="0.25">
      <c r="A3" s="44" t="s">
        <v>105</v>
      </c>
      <c r="B3" s="38">
        <v>2021</v>
      </c>
      <c r="C3" s="44" t="s">
        <v>98</v>
      </c>
      <c r="D3" s="39" t="s">
        <v>95</v>
      </c>
      <c r="E3" s="40">
        <v>4997</v>
      </c>
      <c r="F3" s="45">
        <v>656</v>
      </c>
      <c r="I3" s="42"/>
      <c r="J3" s="43"/>
      <c r="N3" s="42"/>
    </row>
    <row r="4" spans="1:14" x14ac:dyDescent="0.25">
      <c r="A4" s="44" t="s">
        <v>105</v>
      </c>
      <c r="B4" s="38">
        <v>2021</v>
      </c>
      <c r="C4" s="44" t="s">
        <v>98</v>
      </c>
      <c r="D4" s="39" t="s">
        <v>93</v>
      </c>
      <c r="E4" s="40">
        <v>587</v>
      </c>
      <c r="F4" s="45">
        <v>3522</v>
      </c>
      <c r="I4" s="42"/>
      <c r="J4" s="43"/>
      <c r="N4" s="42"/>
    </row>
    <row r="5" spans="1:14" x14ac:dyDescent="0.25">
      <c r="A5" s="44" t="s">
        <v>105</v>
      </c>
      <c r="B5" s="38">
        <v>2021</v>
      </c>
      <c r="C5" s="44" t="s">
        <v>98</v>
      </c>
      <c r="D5" s="39" t="s">
        <v>94</v>
      </c>
      <c r="E5" s="40">
        <v>5847</v>
      </c>
      <c r="F5" s="45">
        <v>8179</v>
      </c>
      <c r="I5" s="42"/>
      <c r="J5" s="43"/>
      <c r="N5" s="42"/>
    </row>
    <row r="6" spans="1:14" x14ac:dyDescent="0.25">
      <c r="A6" s="37" t="s">
        <v>105</v>
      </c>
      <c r="B6" s="38">
        <v>2021</v>
      </c>
      <c r="C6" s="37" t="s">
        <v>98</v>
      </c>
      <c r="D6" s="39" t="s">
        <v>94</v>
      </c>
      <c r="E6" s="40">
        <v>3604</v>
      </c>
      <c r="F6" s="41">
        <v>7123</v>
      </c>
      <c r="I6" s="42"/>
      <c r="J6" s="43"/>
      <c r="N6" s="42"/>
    </row>
    <row r="7" spans="1:14" x14ac:dyDescent="0.25">
      <c r="A7" s="37" t="s">
        <v>105</v>
      </c>
      <c r="B7" s="38">
        <v>2021</v>
      </c>
      <c r="C7" s="37" t="s">
        <v>98</v>
      </c>
      <c r="D7" s="39" t="s">
        <v>95</v>
      </c>
      <c r="E7" s="40">
        <v>852003</v>
      </c>
      <c r="F7" s="41">
        <v>5461</v>
      </c>
      <c r="I7" s="42"/>
      <c r="J7" s="43"/>
      <c r="N7" s="42"/>
    </row>
    <row r="8" spans="1:14" x14ac:dyDescent="0.25">
      <c r="A8" s="37" t="s">
        <v>105</v>
      </c>
      <c r="B8" s="38">
        <v>2021</v>
      </c>
      <c r="C8" s="37" t="s">
        <v>98</v>
      </c>
      <c r="D8" s="39" t="s">
        <v>95</v>
      </c>
      <c r="E8" s="40">
        <v>5787</v>
      </c>
      <c r="F8" s="41">
        <v>8158</v>
      </c>
      <c r="I8" s="42"/>
      <c r="J8" s="43"/>
      <c r="N8" s="42"/>
    </row>
    <row r="9" spans="1:14" x14ac:dyDescent="0.25">
      <c r="A9" s="44" t="s">
        <v>104</v>
      </c>
      <c r="B9" s="38">
        <v>2021</v>
      </c>
      <c r="C9" s="37" t="s">
        <v>98</v>
      </c>
      <c r="D9" s="39" t="s">
        <v>94</v>
      </c>
      <c r="E9" s="40">
        <v>3833</v>
      </c>
      <c r="F9" s="41">
        <v>4448</v>
      </c>
      <c r="I9" s="42"/>
      <c r="J9" s="43"/>
      <c r="N9" s="42"/>
    </row>
    <row r="10" spans="1:14" x14ac:dyDescent="0.25">
      <c r="A10" s="44" t="s">
        <v>104</v>
      </c>
      <c r="B10" s="38">
        <v>2021</v>
      </c>
      <c r="C10" s="37" t="s">
        <v>98</v>
      </c>
      <c r="D10" s="39" t="s">
        <v>94</v>
      </c>
      <c r="E10" s="40">
        <v>9550</v>
      </c>
      <c r="F10" s="41">
        <v>6544</v>
      </c>
      <c r="I10" s="42"/>
      <c r="J10" s="43"/>
      <c r="N10" s="42"/>
    </row>
    <row r="11" spans="1:14" x14ac:dyDescent="0.25">
      <c r="A11" s="44" t="s">
        <v>104</v>
      </c>
      <c r="B11" s="38">
        <v>2021</v>
      </c>
      <c r="C11" s="37" t="s">
        <v>98</v>
      </c>
      <c r="D11" s="39" t="s">
        <v>94</v>
      </c>
      <c r="E11" s="40">
        <v>1449</v>
      </c>
      <c r="F11" s="41">
        <v>7062</v>
      </c>
      <c r="I11" s="42"/>
      <c r="J11" s="43"/>
      <c r="N11" s="42"/>
    </row>
    <row r="12" spans="1:14" x14ac:dyDescent="0.25">
      <c r="A12" s="44" t="s">
        <v>104</v>
      </c>
      <c r="B12" s="38">
        <v>2021</v>
      </c>
      <c r="C12" s="44" t="s">
        <v>98</v>
      </c>
      <c r="D12" s="39" t="s">
        <v>95</v>
      </c>
      <c r="E12" s="40">
        <v>8207</v>
      </c>
      <c r="F12" s="45">
        <v>8461</v>
      </c>
      <c r="I12" s="42"/>
      <c r="J12" s="43"/>
      <c r="N12" s="42"/>
    </row>
    <row r="13" spans="1:14" x14ac:dyDescent="0.25">
      <c r="A13" s="44" t="s">
        <v>104</v>
      </c>
      <c r="B13" s="38">
        <v>2021</v>
      </c>
      <c r="C13" s="44" t="s">
        <v>98</v>
      </c>
      <c r="D13" s="39" t="s">
        <v>91</v>
      </c>
      <c r="E13" s="40">
        <v>767</v>
      </c>
      <c r="F13" s="45">
        <v>6711</v>
      </c>
      <c r="I13" s="42"/>
      <c r="J13" s="43"/>
      <c r="N13" s="42"/>
    </row>
    <row r="14" spans="1:14" x14ac:dyDescent="0.25">
      <c r="A14" s="44" t="s">
        <v>104</v>
      </c>
      <c r="B14" s="38">
        <v>2021</v>
      </c>
      <c r="C14" s="37" t="s">
        <v>98</v>
      </c>
      <c r="D14" s="39" t="s">
        <v>91</v>
      </c>
      <c r="E14" s="40">
        <v>1848</v>
      </c>
      <c r="F14" s="41">
        <v>8139</v>
      </c>
      <c r="I14" s="42"/>
      <c r="J14" s="43"/>
      <c r="N14" s="42"/>
    </row>
    <row r="15" spans="1:14" x14ac:dyDescent="0.25">
      <c r="A15" s="44" t="s">
        <v>106</v>
      </c>
      <c r="B15" s="38">
        <v>2021</v>
      </c>
      <c r="C15" s="37" t="s">
        <v>98</v>
      </c>
      <c r="D15" s="39" t="s">
        <v>95</v>
      </c>
      <c r="E15" s="40">
        <v>4119</v>
      </c>
      <c r="F15" s="41">
        <v>5514</v>
      </c>
      <c r="I15" s="42"/>
      <c r="J15" s="43"/>
      <c r="N15" s="42"/>
    </row>
    <row r="16" spans="1:14" x14ac:dyDescent="0.25">
      <c r="A16" s="44" t="s">
        <v>106</v>
      </c>
      <c r="B16" s="38">
        <v>2021</v>
      </c>
      <c r="C16" s="44" t="s">
        <v>98</v>
      </c>
      <c r="D16" s="39" t="s">
        <v>95</v>
      </c>
      <c r="E16" s="40">
        <v>690</v>
      </c>
      <c r="F16" s="45">
        <v>9862</v>
      </c>
      <c r="I16" s="42"/>
      <c r="J16" s="43"/>
      <c r="N16" s="42"/>
    </row>
    <row r="17" spans="1:14" x14ac:dyDescent="0.25">
      <c r="A17" s="44" t="s">
        <v>106</v>
      </c>
      <c r="B17" s="38">
        <v>2021</v>
      </c>
      <c r="C17" s="44" t="s">
        <v>98</v>
      </c>
      <c r="D17" s="39" t="s">
        <v>93</v>
      </c>
      <c r="E17" s="40">
        <v>2898</v>
      </c>
      <c r="F17" s="45">
        <v>7538</v>
      </c>
      <c r="I17" s="42"/>
      <c r="J17" s="43"/>
      <c r="N17" s="42"/>
    </row>
    <row r="18" spans="1:14" x14ac:dyDescent="0.25">
      <c r="A18" s="44" t="s">
        <v>106</v>
      </c>
      <c r="B18" s="38">
        <v>2021</v>
      </c>
      <c r="C18" s="37" t="s">
        <v>98</v>
      </c>
      <c r="D18" s="39" t="s">
        <v>94</v>
      </c>
      <c r="E18" s="40">
        <v>5580</v>
      </c>
      <c r="F18" s="41">
        <v>479</v>
      </c>
      <c r="I18" s="42"/>
      <c r="J18" s="43"/>
      <c r="N18" s="42"/>
    </row>
    <row r="19" spans="1:14" x14ac:dyDescent="0.25">
      <c r="A19" s="44" t="s">
        <v>106</v>
      </c>
      <c r="B19" s="38">
        <v>2021</v>
      </c>
      <c r="C19" s="37" t="s">
        <v>98</v>
      </c>
      <c r="D19" s="39" t="s">
        <v>94</v>
      </c>
      <c r="E19" s="40">
        <v>2021</v>
      </c>
      <c r="F19" s="41">
        <v>9136</v>
      </c>
      <c r="I19" s="42"/>
      <c r="J19" s="43"/>
      <c r="N19" s="42"/>
    </row>
    <row r="20" spans="1:14" x14ac:dyDescent="0.25">
      <c r="A20" s="44" t="s">
        <v>106</v>
      </c>
      <c r="B20" s="38">
        <v>2021</v>
      </c>
      <c r="C20" s="37" t="s">
        <v>98</v>
      </c>
      <c r="D20" s="39" t="s">
        <v>93</v>
      </c>
      <c r="E20" s="40">
        <v>8668</v>
      </c>
      <c r="F20" s="41">
        <v>6832</v>
      </c>
      <c r="I20" s="42"/>
      <c r="J20" s="43"/>
      <c r="N20" s="42"/>
    </row>
    <row r="21" spans="1:14" x14ac:dyDescent="0.25">
      <c r="A21" s="37" t="s">
        <v>105</v>
      </c>
      <c r="B21" s="38">
        <v>2021</v>
      </c>
      <c r="C21" s="37" t="s">
        <v>97</v>
      </c>
      <c r="D21" s="39" t="s">
        <v>91</v>
      </c>
      <c r="E21" s="40">
        <v>4201</v>
      </c>
      <c r="F21" s="41">
        <v>2011</v>
      </c>
      <c r="I21" s="42"/>
      <c r="J21" s="43"/>
      <c r="N21" s="42"/>
    </row>
    <row r="22" spans="1:14" x14ac:dyDescent="0.25">
      <c r="A22" s="37" t="s">
        <v>105</v>
      </c>
      <c r="B22" s="38">
        <v>2021</v>
      </c>
      <c r="C22" s="37" t="s">
        <v>97</v>
      </c>
      <c r="D22" s="39" t="s">
        <v>95</v>
      </c>
      <c r="E22" s="40">
        <v>2790</v>
      </c>
      <c r="F22" s="41">
        <v>2733</v>
      </c>
      <c r="I22" s="42"/>
      <c r="J22" s="43"/>
      <c r="N22" s="42"/>
    </row>
    <row r="23" spans="1:14" x14ac:dyDescent="0.25">
      <c r="A23" s="37" t="s">
        <v>105</v>
      </c>
      <c r="B23" s="38">
        <v>2021</v>
      </c>
      <c r="C23" s="37" t="s">
        <v>97</v>
      </c>
      <c r="D23" s="39" t="s">
        <v>93</v>
      </c>
      <c r="E23" s="40">
        <v>3216</v>
      </c>
      <c r="F23" s="41">
        <v>75</v>
      </c>
      <c r="I23" s="42"/>
      <c r="J23" s="43"/>
      <c r="N23" s="42"/>
    </row>
    <row r="24" spans="1:14" x14ac:dyDescent="0.25">
      <c r="A24" s="37" t="s">
        <v>105</v>
      </c>
      <c r="B24" s="38">
        <v>2021</v>
      </c>
      <c r="C24" s="37" t="s">
        <v>97</v>
      </c>
      <c r="D24" s="39" t="s">
        <v>95</v>
      </c>
      <c r="E24" s="40">
        <v>9069</v>
      </c>
      <c r="F24" s="41">
        <v>5447</v>
      </c>
      <c r="I24" s="42"/>
      <c r="J24" s="43"/>
      <c r="N24" s="42"/>
    </row>
    <row r="25" spans="1:14" x14ac:dyDescent="0.25">
      <c r="A25" s="44" t="s">
        <v>104</v>
      </c>
      <c r="B25" s="38">
        <v>2021</v>
      </c>
      <c r="C25" s="37" t="s">
        <v>97</v>
      </c>
      <c r="D25" s="39" t="s">
        <v>91</v>
      </c>
      <c r="E25" s="40">
        <v>3260</v>
      </c>
      <c r="F25" s="41">
        <v>6805</v>
      </c>
      <c r="I25" s="42"/>
      <c r="J25" s="43"/>
      <c r="N25" s="42"/>
    </row>
    <row r="26" spans="1:14" x14ac:dyDescent="0.25">
      <c r="A26" s="44" t="s">
        <v>104</v>
      </c>
      <c r="B26" s="38">
        <v>2021</v>
      </c>
      <c r="C26" s="37" t="s">
        <v>97</v>
      </c>
      <c r="D26" s="39" t="s">
        <v>95</v>
      </c>
      <c r="E26" s="40">
        <v>2730</v>
      </c>
      <c r="F26" s="41">
        <v>4873</v>
      </c>
      <c r="I26" s="42"/>
      <c r="J26" s="43"/>
      <c r="N26" s="42"/>
    </row>
    <row r="27" spans="1:14" x14ac:dyDescent="0.25">
      <c r="A27" s="44" t="s">
        <v>104</v>
      </c>
      <c r="B27" s="38">
        <v>2021</v>
      </c>
      <c r="C27" s="37" t="s">
        <v>97</v>
      </c>
      <c r="D27" s="39" t="s">
        <v>95</v>
      </c>
      <c r="E27" s="40">
        <v>5580</v>
      </c>
      <c r="F27" s="41">
        <v>479</v>
      </c>
      <c r="I27" s="42"/>
      <c r="J27" s="43"/>
      <c r="N27" s="42"/>
    </row>
    <row r="28" spans="1:14" x14ac:dyDescent="0.25">
      <c r="A28" s="44" t="s">
        <v>104</v>
      </c>
      <c r="B28" s="38">
        <v>2021</v>
      </c>
      <c r="C28" s="37" t="s">
        <v>97</v>
      </c>
      <c r="D28" s="39" t="s">
        <v>95</v>
      </c>
      <c r="E28" s="40">
        <v>1773</v>
      </c>
      <c r="F28" s="41">
        <v>8751</v>
      </c>
      <c r="I28" s="42"/>
      <c r="J28" s="43"/>
      <c r="N28" s="42"/>
    </row>
    <row r="29" spans="1:14" x14ac:dyDescent="0.25">
      <c r="A29" s="44" t="s">
        <v>106</v>
      </c>
      <c r="B29" s="38">
        <v>2021</v>
      </c>
      <c r="C29" s="37" t="s">
        <v>97</v>
      </c>
      <c r="D29" s="39" t="s">
        <v>95</v>
      </c>
      <c r="E29" s="40">
        <v>2891</v>
      </c>
      <c r="F29" s="41">
        <v>8670</v>
      </c>
      <c r="I29" s="42"/>
      <c r="J29" s="43"/>
      <c r="N29" s="42"/>
    </row>
    <row r="30" spans="1:14" x14ac:dyDescent="0.25">
      <c r="A30" s="44" t="s">
        <v>106</v>
      </c>
      <c r="B30" s="38">
        <v>2021</v>
      </c>
      <c r="C30" s="37" t="s">
        <v>97</v>
      </c>
      <c r="D30" s="39" t="s">
        <v>93</v>
      </c>
      <c r="E30" s="40">
        <v>7577</v>
      </c>
      <c r="F30" s="41">
        <v>7345</v>
      </c>
      <c r="I30" s="42"/>
      <c r="J30" s="43"/>
      <c r="N30" s="42"/>
    </row>
    <row r="31" spans="1:14" x14ac:dyDescent="0.25">
      <c r="A31" s="44" t="s">
        <v>106</v>
      </c>
      <c r="B31" s="38">
        <v>2021</v>
      </c>
      <c r="C31" s="37" t="s">
        <v>97</v>
      </c>
      <c r="D31" s="39" t="s">
        <v>93</v>
      </c>
      <c r="E31" s="40">
        <v>3030</v>
      </c>
      <c r="F31" s="41">
        <v>5010</v>
      </c>
      <c r="I31" s="42"/>
      <c r="J31" s="43"/>
      <c r="N31" s="42"/>
    </row>
    <row r="32" spans="1:14" x14ac:dyDescent="0.25">
      <c r="A32" s="44" t="s">
        <v>106</v>
      </c>
      <c r="B32" s="38">
        <v>2021</v>
      </c>
      <c r="C32" s="37" t="s">
        <v>97</v>
      </c>
      <c r="D32" s="39" t="s">
        <v>93</v>
      </c>
      <c r="E32" s="40">
        <v>9957</v>
      </c>
      <c r="F32" s="41">
        <v>6028</v>
      </c>
      <c r="I32" s="42"/>
      <c r="J32" s="43"/>
      <c r="N32" s="42"/>
    </row>
    <row r="33" spans="1:15" x14ac:dyDescent="0.25">
      <c r="A33" s="44" t="s">
        <v>105</v>
      </c>
      <c r="B33" s="38">
        <v>2021</v>
      </c>
      <c r="C33" s="44" t="s">
        <v>96</v>
      </c>
      <c r="D33" s="39" t="s">
        <v>93</v>
      </c>
      <c r="E33" s="40">
        <v>5889</v>
      </c>
      <c r="F33" s="45">
        <v>4953</v>
      </c>
      <c r="I33" s="42"/>
      <c r="J33" s="43"/>
      <c r="N33" s="42"/>
    </row>
    <row r="34" spans="1:15" x14ac:dyDescent="0.25">
      <c r="A34" s="44" t="s">
        <v>104</v>
      </c>
      <c r="B34" s="38">
        <v>2021</v>
      </c>
      <c r="C34" s="44" t="s">
        <v>96</v>
      </c>
      <c r="D34" s="39" t="s">
        <v>91</v>
      </c>
      <c r="E34" s="40">
        <v>6740</v>
      </c>
      <c r="F34" s="45">
        <v>699</v>
      </c>
      <c r="I34" s="42"/>
      <c r="J34" s="43"/>
      <c r="N34" s="42"/>
    </row>
    <row r="35" spans="1:15" x14ac:dyDescent="0.25">
      <c r="A35" s="44" t="s">
        <v>104</v>
      </c>
      <c r="B35" s="38">
        <v>2021</v>
      </c>
      <c r="C35" s="44" t="s">
        <v>96</v>
      </c>
      <c r="D35" s="39" t="s">
        <v>91</v>
      </c>
      <c r="E35" s="40">
        <v>7832</v>
      </c>
      <c r="F35" s="45">
        <v>1441</v>
      </c>
      <c r="H35" s="42"/>
      <c r="I35" s="43"/>
      <c r="M35" s="42"/>
    </row>
    <row r="36" spans="1:15" x14ac:dyDescent="0.25">
      <c r="A36" s="44" t="s">
        <v>104</v>
      </c>
      <c r="B36" s="38">
        <v>2021</v>
      </c>
      <c r="C36" s="44" t="s">
        <v>96</v>
      </c>
      <c r="D36" s="39" t="s">
        <v>95</v>
      </c>
      <c r="E36" s="40">
        <v>7549</v>
      </c>
      <c r="F36" s="45">
        <v>1500</v>
      </c>
      <c r="H36" s="42"/>
      <c r="I36" s="43"/>
      <c r="M36" s="42"/>
    </row>
    <row r="37" spans="1:15" x14ac:dyDescent="0.25">
      <c r="A37" s="44" t="s">
        <v>106</v>
      </c>
      <c r="B37" s="38">
        <v>2021</v>
      </c>
      <c r="C37" s="44" t="s">
        <v>96</v>
      </c>
      <c r="D37" s="39" t="s">
        <v>93</v>
      </c>
      <c r="E37" s="40">
        <v>8953</v>
      </c>
      <c r="F37" s="45">
        <v>6127</v>
      </c>
      <c r="H37" s="42"/>
      <c r="I37" s="43"/>
      <c r="M37" s="42"/>
    </row>
    <row r="38" spans="1:15" x14ac:dyDescent="0.25">
      <c r="A38" s="44" t="s">
        <v>106</v>
      </c>
      <c r="B38" s="38">
        <v>2021</v>
      </c>
      <c r="C38" s="44" t="s">
        <v>96</v>
      </c>
      <c r="D38" s="39" t="s">
        <v>93</v>
      </c>
      <c r="E38" s="40">
        <v>200335</v>
      </c>
      <c r="F38" s="45">
        <v>6040</v>
      </c>
    </row>
    <row r="39" spans="1:15" x14ac:dyDescent="0.25">
      <c r="A39" s="37" t="s">
        <v>105</v>
      </c>
      <c r="B39" s="38">
        <v>2021</v>
      </c>
      <c r="C39" s="37" t="s">
        <v>92</v>
      </c>
      <c r="D39" s="39" t="s">
        <v>91</v>
      </c>
      <c r="E39" s="40">
        <v>2021</v>
      </c>
      <c r="F39" s="41">
        <v>9136</v>
      </c>
    </row>
    <row r="40" spans="1:15" x14ac:dyDescent="0.25">
      <c r="A40" s="37" t="s">
        <v>105</v>
      </c>
      <c r="B40" s="38">
        <v>2021</v>
      </c>
      <c r="C40" s="37" t="s">
        <v>92</v>
      </c>
      <c r="D40" s="39" t="s">
        <v>93</v>
      </c>
      <c r="E40" s="40">
        <v>3326</v>
      </c>
      <c r="F40" s="41">
        <v>1132</v>
      </c>
    </row>
    <row r="41" spans="1:15" x14ac:dyDescent="0.25">
      <c r="A41" s="37" t="s">
        <v>105</v>
      </c>
      <c r="B41" s="38">
        <v>2021</v>
      </c>
      <c r="C41" s="37" t="s">
        <v>92</v>
      </c>
      <c r="D41" s="39" t="s">
        <v>93</v>
      </c>
      <c r="E41" s="40">
        <v>5881</v>
      </c>
      <c r="F41" s="41">
        <v>7347</v>
      </c>
    </row>
    <row r="42" spans="1:15" x14ac:dyDescent="0.25">
      <c r="A42" s="44" t="s">
        <v>105</v>
      </c>
      <c r="B42" s="38">
        <v>2021</v>
      </c>
      <c r="C42" s="44" t="s">
        <v>92</v>
      </c>
      <c r="D42" s="39" t="s">
        <v>91</v>
      </c>
      <c r="E42" s="40">
        <v>340</v>
      </c>
      <c r="F42" s="45">
        <v>8751</v>
      </c>
    </row>
    <row r="43" spans="1:15" x14ac:dyDescent="0.25">
      <c r="A43" s="44" t="s">
        <v>105</v>
      </c>
      <c r="B43" s="38">
        <v>2021</v>
      </c>
      <c r="C43" s="44" t="s">
        <v>92</v>
      </c>
      <c r="D43" s="39" t="s">
        <v>94</v>
      </c>
      <c r="E43" s="40">
        <v>2652</v>
      </c>
      <c r="F43" s="45">
        <v>6715</v>
      </c>
    </row>
    <row r="44" spans="1:15" x14ac:dyDescent="0.25">
      <c r="A44" s="37" t="s">
        <v>105</v>
      </c>
      <c r="B44" s="38">
        <v>2021</v>
      </c>
      <c r="C44" s="37" t="s">
        <v>92</v>
      </c>
      <c r="D44" s="39" t="s">
        <v>94</v>
      </c>
      <c r="E44" s="40">
        <v>529</v>
      </c>
      <c r="F44" s="41">
        <v>6739</v>
      </c>
    </row>
    <row r="45" spans="1:15" x14ac:dyDescent="0.25">
      <c r="A45" s="44" t="s">
        <v>104</v>
      </c>
      <c r="B45" s="38">
        <v>2021</v>
      </c>
      <c r="C45" s="37" t="s">
        <v>92</v>
      </c>
      <c r="D45" s="39" t="s">
        <v>91</v>
      </c>
      <c r="E45" s="40">
        <v>3448</v>
      </c>
      <c r="F45" s="41">
        <v>668</v>
      </c>
    </row>
    <row r="46" spans="1:15" x14ac:dyDescent="0.25">
      <c r="A46" s="44" t="s">
        <v>104</v>
      </c>
      <c r="B46" s="38">
        <v>2021</v>
      </c>
      <c r="C46" s="37" t="s">
        <v>92</v>
      </c>
      <c r="D46" s="39" t="s">
        <v>94</v>
      </c>
      <c r="E46" s="40">
        <v>9025</v>
      </c>
      <c r="F46" s="41">
        <v>552003</v>
      </c>
    </row>
    <row r="47" spans="1:15" x14ac:dyDescent="0.25">
      <c r="A47" s="44" t="s">
        <v>104</v>
      </c>
      <c r="B47" s="38">
        <v>2021</v>
      </c>
      <c r="C47" s="37" t="s">
        <v>92</v>
      </c>
      <c r="D47" s="39" t="s">
        <v>91</v>
      </c>
      <c r="E47" s="40">
        <v>9628</v>
      </c>
      <c r="F47" s="41">
        <v>620020</v>
      </c>
      <c r="O47" s="36"/>
    </row>
    <row r="48" spans="1:15" x14ac:dyDescent="0.25">
      <c r="A48" s="44" t="s">
        <v>104</v>
      </c>
      <c r="B48" s="38">
        <v>2021</v>
      </c>
      <c r="C48" s="44" t="s">
        <v>92</v>
      </c>
      <c r="D48" s="39" t="s">
        <v>95</v>
      </c>
      <c r="E48" s="40">
        <v>9888</v>
      </c>
      <c r="F48" s="45">
        <v>7047</v>
      </c>
    </row>
    <row r="49" spans="1:6" x14ac:dyDescent="0.25">
      <c r="A49" s="44" t="s">
        <v>104</v>
      </c>
      <c r="B49" s="38">
        <v>2021</v>
      </c>
      <c r="C49" s="37" t="s">
        <v>92</v>
      </c>
      <c r="D49" s="39" t="s">
        <v>95</v>
      </c>
      <c r="E49" s="40">
        <v>5847</v>
      </c>
      <c r="F49" s="41">
        <v>8179</v>
      </c>
    </row>
    <row r="50" spans="1:6" x14ac:dyDescent="0.25">
      <c r="A50" s="44" t="s">
        <v>106</v>
      </c>
      <c r="B50" s="38">
        <v>2021</v>
      </c>
      <c r="C50" s="37" t="s">
        <v>92</v>
      </c>
      <c r="D50" s="39" t="s">
        <v>94</v>
      </c>
      <c r="E50" s="40">
        <v>3758</v>
      </c>
      <c r="F50" s="41">
        <v>9508</v>
      </c>
    </row>
    <row r="51" spans="1:6" x14ac:dyDescent="0.25">
      <c r="A51" s="44" t="s">
        <v>106</v>
      </c>
      <c r="B51" s="38">
        <v>2021</v>
      </c>
      <c r="C51" s="37" t="s">
        <v>92</v>
      </c>
      <c r="D51" s="39" t="s">
        <v>93</v>
      </c>
      <c r="E51" s="40">
        <v>3833</v>
      </c>
      <c r="F51" s="41">
        <v>4448</v>
      </c>
    </row>
    <row r="52" spans="1:6" x14ac:dyDescent="0.25">
      <c r="A52" s="44" t="s">
        <v>106</v>
      </c>
      <c r="B52" s="38">
        <v>2021</v>
      </c>
      <c r="C52" s="44" t="s">
        <v>92</v>
      </c>
      <c r="D52" s="39" t="s">
        <v>93</v>
      </c>
      <c r="E52" s="40">
        <v>2449</v>
      </c>
      <c r="F52" s="45">
        <v>5971</v>
      </c>
    </row>
    <row r="53" spans="1:6" x14ac:dyDescent="0.25">
      <c r="A53" s="44" t="s">
        <v>106</v>
      </c>
      <c r="B53" s="38">
        <v>2021</v>
      </c>
      <c r="C53" s="44" t="s">
        <v>92</v>
      </c>
      <c r="D53" s="39" t="s">
        <v>91</v>
      </c>
      <c r="E53" s="40">
        <v>744</v>
      </c>
      <c r="F53" s="45">
        <v>2666</v>
      </c>
    </row>
    <row r="54" spans="1:6" x14ac:dyDescent="0.25">
      <c r="A54" s="44" t="s">
        <v>106</v>
      </c>
      <c r="B54" s="38">
        <v>2021</v>
      </c>
      <c r="C54" s="37" t="s">
        <v>92</v>
      </c>
      <c r="D54" s="39" t="s">
        <v>91</v>
      </c>
      <c r="E54" s="40">
        <v>744</v>
      </c>
      <c r="F54" s="41">
        <v>2666</v>
      </c>
    </row>
    <row r="55" spans="1:6" x14ac:dyDescent="0.25">
      <c r="A55" s="44" t="s">
        <v>106</v>
      </c>
      <c r="B55" s="38">
        <v>2021</v>
      </c>
      <c r="C55" s="37" t="s">
        <v>92</v>
      </c>
      <c r="D55" s="39" t="s">
        <v>91</v>
      </c>
      <c r="E55" s="40">
        <v>983</v>
      </c>
      <c r="F55" s="41">
        <v>8165</v>
      </c>
    </row>
    <row r="56" spans="1:6" x14ac:dyDescent="0.25">
      <c r="A56" s="37" t="s">
        <v>105</v>
      </c>
      <c r="B56" s="38">
        <v>2022</v>
      </c>
      <c r="C56" s="37" t="s">
        <v>98</v>
      </c>
      <c r="D56" s="39" t="s">
        <v>93</v>
      </c>
      <c r="E56" s="40">
        <v>5715.36</v>
      </c>
      <c r="F56" s="15">
        <v>2084.3200000000002</v>
      </c>
    </row>
    <row r="57" spans="1:6" x14ac:dyDescent="0.25">
      <c r="A57" s="44" t="s">
        <v>105</v>
      </c>
      <c r="B57" s="38">
        <v>2022</v>
      </c>
      <c r="C57" s="44" t="s">
        <v>98</v>
      </c>
      <c r="D57" s="39" t="s">
        <v>95</v>
      </c>
      <c r="E57" s="40">
        <v>5596.64</v>
      </c>
      <c r="F57" s="15">
        <v>734.72</v>
      </c>
    </row>
    <row r="58" spans="1:6" x14ac:dyDescent="0.25">
      <c r="A58" s="44" t="s">
        <v>105</v>
      </c>
      <c r="B58" s="38">
        <v>2022</v>
      </c>
      <c r="C58" s="44" t="s">
        <v>98</v>
      </c>
      <c r="D58" s="39" t="s">
        <v>93</v>
      </c>
      <c r="E58" s="40">
        <v>657.44</v>
      </c>
      <c r="F58" s="15">
        <v>320034.64</v>
      </c>
    </row>
    <row r="59" spans="1:6" x14ac:dyDescent="0.25">
      <c r="A59" s="44" t="s">
        <v>105</v>
      </c>
      <c r="B59" s="38">
        <v>2022</v>
      </c>
      <c r="C59" s="44" t="s">
        <v>98</v>
      </c>
      <c r="D59" s="39" t="s">
        <v>94</v>
      </c>
      <c r="E59" s="40">
        <v>6548.64</v>
      </c>
      <c r="F59" s="15">
        <v>9160.48</v>
      </c>
    </row>
    <row r="60" spans="1:6" x14ac:dyDescent="0.25">
      <c r="A60" s="37" t="s">
        <v>105</v>
      </c>
      <c r="B60" s="38">
        <v>2022</v>
      </c>
      <c r="C60" s="37" t="s">
        <v>98</v>
      </c>
      <c r="D60" s="39" t="s">
        <v>94</v>
      </c>
      <c r="E60" s="40">
        <v>4036.48</v>
      </c>
      <c r="F60" s="15">
        <v>7977.76</v>
      </c>
    </row>
    <row r="61" spans="1:6" x14ac:dyDescent="0.25">
      <c r="A61" s="37" t="s">
        <v>105</v>
      </c>
      <c r="B61" s="38">
        <v>2022</v>
      </c>
      <c r="C61" s="37" t="s">
        <v>98</v>
      </c>
      <c r="D61" s="39" t="s">
        <v>95</v>
      </c>
      <c r="E61" s="40">
        <v>9625.2800000000007</v>
      </c>
      <c r="F61" s="15">
        <v>6116.32</v>
      </c>
    </row>
    <row r="62" spans="1:6" x14ac:dyDescent="0.25">
      <c r="A62" s="37" t="s">
        <v>105</v>
      </c>
      <c r="B62" s="38">
        <v>2022</v>
      </c>
      <c r="C62" s="37" t="s">
        <v>98</v>
      </c>
      <c r="D62" s="39" t="s">
        <v>95</v>
      </c>
      <c r="E62" s="40">
        <v>6481.44</v>
      </c>
      <c r="F62" s="15">
        <v>9136.9599999999991</v>
      </c>
    </row>
    <row r="63" spans="1:6" x14ac:dyDescent="0.25">
      <c r="A63" s="44" t="s">
        <v>104</v>
      </c>
      <c r="B63" s="38">
        <v>2022</v>
      </c>
      <c r="C63" s="37" t="s">
        <v>98</v>
      </c>
      <c r="D63" s="39" t="s">
        <v>94</v>
      </c>
      <c r="E63" s="40">
        <v>4292.96</v>
      </c>
      <c r="F63" s="15">
        <v>4981.76</v>
      </c>
    </row>
    <row r="64" spans="1:6" x14ac:dyDescent="0.25">
      <c r="A64" s="44" t="s">
        <v>104</v>
      </c>
      <c r="B64" s="38">
        <v>2022</v>
      </c>
      <c r="C64" s="37" t="s">
        <v>98</v>
      </c>
      <c r="D64" s="39" t="s">
        <v>94</v>
      </c>
      <c r="E64" s="40">
        <v>10696</v>
      </c>
      <c r="F64" s="15">
        <v>7329.28</v>
      </c>
    </row>
    <row r="65" spans="1:6" x14ac:dyDescent="0.25">
      <c r="A65" s="44" t="s">
        <v>104</v>
      </c>
      <c r="B65" s="38">
        <v>2022</v>
      </c>
      <c r="C65" s="37" t="s">
        <v>98</v>
      </c>
      <c r="D65" s="39" t="s">
        <v>94</v>
      </c>
      <c r="E65" s="40">
        <v>1622.88</v>
      </c>
      <c r="F65" s="15">
        <v>7909.44</v>
      </c>
    </row>
    <row r="66" spans="1:6" x14ac:dyDescent="0.25">
      <c r="A66" s="44" t="s">
        <v>104</v>
      </c>
      <c r="B66" s="38">
        <v>2022</v>
      </c>
      <c r="C66" s="44" t="s">
        <v>98</v>
      </c>
      <c r="D66" s="39" t="s">
        <v>95</v>
      </c>
      <c r="E66" s="40">
        <v>9191.84</v>
      </c>
      <c r="F66" s="15">
        <v>200376.32000000001</v>
      </c>
    </row>
    <row r="67" spans="1:6" x14ac:dyDescent="0.25">
      <c r="A67" s="44" t="s">
        <v>104</v>
      </c>
      <c r="B67" s="38">
        <v>2022</v>
      </c>
      <c r="C67" s="44" t="s">
        <v>98</v>
      </c>
      <c r="D67" s="39" t="s">
        <v>91</v>
      </c>
      <c r="E67" s="40">
        <v>859.04</v>
      </c>
      <c r="F67" s="15">
        <v>7516.32</v>
      </c>
    </row>
    <row r="68" spans="1:6" x14ac:dyDescent="0.25">
      <c r="A68" s="44" t="s">
        <v>104</v>
      </c>
      <c r="B68" s="38">
        <v>2022</v>
      </c>
      <c r="C68" s="37" t="s">
        <v>98</v>
      </c>
      <c r="D68" s="39" t="s">
        <v>91</v>
      </c>
      <c r="E68" s="40">
        <v>2069.7600000000002</v>
      </c>
      <c r="F68" s="15">
        <v>9115.68</v>
      </c>
    </row>
    <row r="69" spans="1:6" x14ac:dyDescent="0.25">
      <c r="A69" s="44" t="s">
        <v>106</v>
      </c>
      <c r="B69" s="38">
        <v>2022</v>
      </c>
      <c r="C69" s="37" t="s">
        <v>98</v>
      </c>
      <c r="D69" s="39" t="s">
        <v>95</v>
      </c>
      <c r="E69" s="40">
        <v>4613.28</v>
      </c>
      <c r="F69" s="15">
        <v>6175.68</v>
      </c>
    </row>
    <row r="70" spans="1:6" x14ac:dyDescent="0.25">
      <c r="A70" s="44" t="s">
        <v>106</v>
      </c>
      <c r="B70" s="38">
        <v>2022</v>
      </c>
      <c r="C70" s="44" t="s">
        <v>98</v>
      </c>
      <c r="D70" s="39" t="s">
        <v>95</v>
      </c>
      <c r="E70" s="40">
        <v>772.8</v>
      </c>
      <c r="F70" s="15">
        <v>11045.44</v>
      </c>
    </row>
    <row r="71" spans="1:6" x14ac:dyDescent="0.25">
      <c r="A71" s="44" t="s">
        <v>106</v>
      </c>
      <c r="B71" s="38">
        <v>2022</v>
      </c>
      <c r="C71" s="44" t="s">
        <v>98</v>
      </c>
      <c r="D71" s="39" t="s">
        <v>93</v>
      </c>
      <c r="E71" s="40">
        <v>3245.76</v>
      </c>
      <c r="F71" s="15">
        <v>8442.56</v>
      </c>
    </row>
    <row r="72" spans="1:6" x14ac:dyDescent="0.25">
      <c r="A72" s="44" t="s">
        <v>106</v>
      </c>
      <c r="B72" s="38">
        <v>2022</v>
      </c>
      <c r="C72" s="37" t="s">
        <v>98</v>
      </c>
      <c r="D72" s="39" t="s">
        <v>94</v>
      </c>
      <c r="E72" s="40">
        <v>6249.6</v>
      </c>
      <c r="F72" s="15">
        <v>536.48</v>
      </c>
    </row>
    <row r="73" spans="1:6" x14ac:dyDescent="0.25">
      <c r="A73" s="44" t="s">
        <v>106</v>
      </c>
      <c r="B73" s="38">
        <v>2022</v>
      </c>
      <c r="C73" s="37" t="s">
        <v>98</v>
      </c>
      <c r="D73" s="39" t="s">
        <v>94</v>
      </c>
      <c r="E73" s="40">
        <v>2263.52</v>
      </c>
      <c r="F73" s="15">
        <v>10232.32</v>
      </c>
    </row>
    <row r="74" spans="1:6" x14ac:dyDescent="0.25">
      <c r="A74" s="44" t="s">
        <v>106</v>
      </c>
      <c r="B74" s="38">
        <v>2022</v>
      </c>
      <c r="C74" s="37" t="s">
        <v>98</v>
      </c>
      <c r="D74" s="39" t="s">
        <v>93</v>
      </c>
      <c r="E74" s="40">
        <v>9708.16</v>
      </c>
      <c r="F74" s="15">
        <v>7651.84</v>
      </c>
    </row>
    <row r="75" spans="1:6" x14ac:dyDescent="0.25">
      <c r="A75" s="37" t="s">
        <v>105</v>
      </c>
      <c r="B75" s="38">
        <v>2022</v>
      </c>
      <c r="C75" s="37" t="s">
        <v>97</v>
      </c>
      <c r="D75" s="39" t="s">
        <v>91</v>
      </c>
      <c r="E75" s="40">
        <v>4705.12</v>
      </c>
      <c r="F75" s="15">
        <v>2252.3200000000002</v>
      </c>
    </row>
    <row r="76" spans="1:6" x14ac:dyDescent="0.25">
      <c r="A76" s="37" t="s">
        <v>105</v>
      </c>
      <c r="B76" s="38">
        <v>2022</v>
      </c>
      <c r="C76" s="37" t="s">
        <v>97</v>
      </c>
      <c r="D76" s="39" t="s">
        <v>95</v>
      </c>
      <c r="E76" s="40">
        <v>3124.8</v>
      </c>
      <c r="F76" s="15">
        <v>3060.96</v>
      </c>
    </row>
    <row r="77" spans="1:6" x14ac:dyDescent="0.25">
      <c r="A77" s="37" t="s">
        <v>105</v>
      </c>
      <c r="B77" s="38">
        <v>2022</v>
      </c>
      <c r="C77" s="37" t="s">
        <v>97</v>
      </c>
      <c r="D77" s="39" t="s">
        <v>93</v>
      </c>
      <c r="E77" s="40">
        <v>3601.92</v>
      </c>
      <c r="F77" s="15">
        <v>4060.96</v>
      </c>
    </row>
    <row r="78" spans="1:6" x14ac:dyDescent="0.25">
      <c r="A78" s="37" t="s">
        <v>105</v>
      </c>
      <c r="B78" s="38">
        <v>2022</v>
      </c>
      <c r="C78" s="37" t="s">
        <v>97</v>
      </c>
      <c r="D78" s="39" t="s">
        <v>95</v>
      </c>
      <c r="E78" s="40">
        <v>10157.280000000001</v>
      </c>
      <c r="F78" s="15">
        <v>6100.64</v>
      </c>
    </row>
    <row r="79" spans="1:6" x14ac:dyDescent="0.25">
      <c r="A79" s="44" t="s">
        <v>104</v>
      </c>
      <c r="B79" s="38">
        <v>2022</v>
      </c>
      <c r="C79" s="37" t="s">
        <v>97</v>
      </c>
      <c r="D79" s="39" t="s">
        <v>91</v>
      </c>
      <c r="E79" s="40">
        <v>3651.2</v>
      </c>
      <c r="F79" s="15">
        <v>7621.6</v>
      </c>
    </row>
    <row r="80" spans="1:6" x14ac:dyDescent="0.25">
      <c r="A80" s="44" t="s">
        <v>104</v>
      </c>
      <c r="B80" s="38">
        <v>2022</v>
      </c>
      <c r="C80" s="37" t="s">
        <v>97</v>
      </c>
      <c r="D80" s="39" t="s">
        <v>95</v>
      </c>
      <c r="E80" s="40">
        <v>3057.6</v>
      </c>
      <c r="F80" s="15">
        <v>5457.76</v>
      </c>
    </row>
    <row r="81" spans="1:6" x14ac:dyDescent="0.25">
      <c r="A81" s="44" t="s">
        <v>104</v>
      </c>
      <c r="B81" s="38">
        <v>2022</v>
      </c>
      <c r="C81" s="37" t="s">
        <v>97</v>
      </c>
      <c r="D81" s="39" t="s">
        <v>95</v>
      </c>
      <c r="E81" s="40">
        <v>6249.6</v>
      </c>
      <c r="F81" s="15">
        <v>536.48</v>
      </c>
    </row>
    <row r="82" spans="1:6" x14ac:dyDescent="0.25">
      <c r="A82" s="44" t="s">
        <v>104</v>
      </c>
      <c r="B82" s="38">
        <v>2022</v>
      </c>
      <c r="C82" s="37" t="s">
        <v>97</v>
      </c>
      <c r="D82" s="39" t="s">
        <v>95</v>
      </c>
      <c r="E82" s="40">
        <v>1985.76</v>
      </c>
      <c r="F82" s="15">
        <v>9801.1200000000008</v>
      </c>
    </row>
    <row r="83" spans="1:6" x14ac:dyDescent="0.25">
      <c r="A83" s="44" t="s">
        <v>106</v>
      </c>
      <c r="B83" s="38">
        <v>2022</v>
      </c>
      <c r="C83" s="37" t="s">
        <v>97</v>
      </c>
      <c r="D83" s="39" t="s">
        <v>95</v>
      </c>
      <c r="E83" s="40">
        <v>3237.92</v>
      </c>
      <c r="F83" s="15">
        <v>9710.4</v>
      </c>
    </row>
    <row r="84" spans="1:6" x14ac:dyDescent="0.25">
      <c r="A84" s="44" t="s">
        <v>106</v>
      </c>
      <c r="B84" s="38">
        <v>2022</v>
      </c>
      <c r="C84" s="37" t="s">
        <v>97</v>
      </c>
      <c r="D84" s="39" t="s">
        <v>93</v>
      </c>
      <c r="E84" s="40">
        <v>8486.24</v>
      </c>
      <c r="F84" s="15">
        <v>8226.4</v>
      </c>
    </row>
    <row r="85" spans="1:6" x14ac:dyDescent="0.25">
      <c r="A85" s="44" t="s">
        <v>106</v>
      </c>
      <c r="B85" s="38">
        <v>2022</v>
      </c>
      <c r="C85" s="37" t="s">
        <v>97</v>
      </c>
      <c r="D85" s="39" t="s">
        <v>93</v>
      </c>
      <c r="E85" s="40">
        <v>332002.59999999998</v>
      </c>
      <c r="F85" s="15">
        <v>5611.2</v>
      </c>
    </row>
    <row r="86" spans="1:6" x14ac:dyDescent="0.25">
      <c r="A86" s="44" t="s">
        <v>106</v>
      </c>
      <c r="B86" s="38">
        <v>2022</v>
      </c>
      <c r="C86" s="37" t="s">
        <v>97</v>
      </c>
      <c r="D86" s="39" t="s">
        <v>93</v>
      </c>
      <c r="E86" s="40">
        <v>11151.84</v>
      </c>
      <c r="F86" s="15">
        <v>6751.36</v>
      </c>
    </row>
    <row r="87" spans="1:6" x14ac:dyDescent="0.25">
      <c r="A87" s="44" t="s">
        <v>105</v>
      </c>
      <c r="B87" s="38">
        <v>2022</v>
      </c>
      <c r="C87" s="44" t="s">
        <v>96</v>
      </c>
      <c r="D87" s="39" t="s">
        <v>93</v>
      </c>
      <c r="E87" s="40">
        <v>6595.68</v>
      </c>
      <c r="F87" s="15">
        <v>5547.36</v>
      </c>
    </row>
    <row r="88" spans="1:6" x14ac:dyDescent="0.25">
      <c r="A88" s="44" t="s">
        <v>104</v>
      </c>
      <c r="B88" s="38">
        <v>2022</v>
      </c>
      <c r="C88" s="44" t="s">
        <v>96</v>
      </c>
      <c r="D88" s="39" t="s">
        <v>91</v>
      </c>
      <c r="E88" s="40">
        <v>7548.8</v>
      </c>
      <c r="F88" s="15">
        <v>782.88</v>
      </c>
    </row>
    <row r="89" spans="1:6" x14ac:dyDescent="0.25">
      <c r="A89" s="44" t="s">
        <v>104</v>
      </c>
      <c r="B89" s="38">
        <v>2022</v>
      </c>
      <c r="C89" s="44" t="s">
        <v>96</v>
      </c>
      <c r="D89" s="39" t="s">
        <v>91</v>
      </c>
      <c r="E89" s="40">
        <v>8771.84</v>
      </c>
      <c r="F89" s="15">
        <v>1613.92</v>
      </c>
    </row>
    <row r="90" spans="1:6" x14ac:dyDescent="0.25">
      <c r="A90" s="44" t="s">
        <v>104</v>
      </c>
      <c r="B90" s="38">
        <v>2022</v>
      </c>
      <c r="C90" s="44" t="s">
        <v>96</v>
      </c>
      <c r="D90" s="39" t="s">
        <v>95</v>
      </c>
      <c r="E90" s="40">
        <v>8454.8799999999992</v>
      </c>
      <c r="F90" s="15">
        <v>1680</v>
      </c>
    </row>
    <row r="91" spans="1:6" x14ac:dyDescent="0.25">
      <c r="A91" s="44" t="s">
        <v>106</v>
      </c>
      <c r="B91" s="38">
        <v>2022</v>
      </c>
      <c r="C91" s="44" t="s">
        <v>96</v>
      </c>
      <c r="D91" s="39" t="s">
        <v>93</v>
      </c>
      <c r="E91" s="40">
        <v>10027.36</v>
      </c>
      <c r="F91" s="15">
        <v>6862.24</v>
      </c>
    </row>
    <row r="92" spans="1:6" x14ac:dyDescent="0.25">
      <c r="A92" s="44" t="s">
        <v>106</v>
      </c>
      <c r="B92" s="38">
        <v>2022</v>
      </c>
      <c r="C92" s="44" t="s">
        <v>96</v>
      </c>
      <c r="D92" s="39" t="s">
        <v>93</v>
      </c>
      <c r="E92" s="40">
        <v>10567.2</v>
      </c>
      <c r="F92" s="15">
        <v>6764.8</v>
      </c>
    </row>
    <row r="93" spans="1:6" x14ac:dyDescent="0.25">
      <c r="A93" s="37" t="s">
        <v>105</v>
      </c>
      <c r="B93" s="38">
        <v>2022</v>
      </c>
      <c r="C93" s="37" t="s">
        <v>92</v>
      </c>
      <c r="D93" s="39" t="s">
        <v>91</v>
      </c>
      <c r="E93" s="40">
        <v>2263.52</v>
      </c>
      <c r="F93" s="15">
        <v>10232.32</v>
      </c>
    </row>
    <row r="94" spans="1:6" x14ac:dyDescent="0.25">
      <c r="A94" s="37" t="s">
        <v>105</v>
      </c>
      <c r="B94" s="38">
        <v>2022</v>
      </c>
      <c r="C94" s="37" t="s">
        <v>92</v>
      </c>
      <c r="D94" s="39" t="s">
        <v>93</v>
      </c>
      <c r="E94" s="40">
        <v>3725.12</v>
      </c>
      <c r="F94" s="15">
        <v>1267.8399999999999</v>
      </c>
    </row>
    <row r="95" spans="1:6" x14ac:dyDescent="0.25">
      <c r="A95" s="37" t="s">
        <v>105</v>
      </c>
      <c r="B95" s="38">
        <v>2022</v>
      </c>
      <c r="C95" s="37" t="s">
        <v>92</v>
      </c>
      <c r="D95" s="39" t="s">
        <v>93</v>
      </c>
      <c r="E95" s="40">
        <v>6586.72</v>
      </c>
      <c r="F95" s="15">
        <v>8228.64</v>
      </c>
    </row>
    <row r="96" spans="1:6" x14ac:dyDescent="0.25">
      <c r="A96" s="44" t="s">
        <v>105</v>
      </c>
      <c r="B96" s="38">
        <v>2022</v>
      </c>
      <c r="C96" s="44" t="s">
        <v>92</v>
      </c>
      <c r="D96" s="39" t="s">
        <v>91</v>
      </c>
      <c r="E96" s="40">
        <v>380.8</v>
      </c>
      <c r="F96" s="15">
        <v>9801.1200000000008</v>
      </c>
    </row>
    <row r="97" spans="1:6" x14ac:dyDescent="0.25">
      <c r="A97" s="44" t="s">
        <v>105</v>
      </c>
      <c r="B97" s="38">
        <v>2022</v>
      </c>
      <c r="C97" s="44" t="s">
        <v>92</v>
      </c>
      <c r="D97" s="39" t="s">
        <v>94</v>
      </c>
      <c r="E97" s="40">
        <v>2970.24</v>
      </c>
      <c r="F97" s="15">
        <v>7520.8</v>
      </c>
    </row>
    <row r="98" spans="1:6" x14ac:dyDescent="0.25">
      <c r="A98" s="37" t="s">
        <v>105</v>
      </c>
      <c r="B98" s="38">
        <v>2022</v>
      </c>
      <c r="C98" s="37" t="s">
        <v>92</v>
      </c>
      <c r="D98" s="39" t="s">
        <v>94</v>
      </c>
      <c r="E98" s="40">
        <v>592.48</v>
      </c>
      <c r="F98" s="15">
        <v>7547.68</v>
      </c>
    </row>
    <row r="99" spans="1:6" x14ac:dyDescent="0.25">
      <c r="A99" s="44" t="s">
        <v>104</v>
      </c>
      <c r="B99" s="38">
        <v>2022</v>
      </c>
      <c r="C99" s="37" t="s">
        <v>92</v>
      </c>
      <c r="D99" s="39" t="s">
        <v>91</v>
      </c>
      <c r="E99" s="40">
        <v>3861.76</v>
      </c>
      <c r="F99" s="15">
        <v>748.16</v>
      </c>
    </row>
    <row r="100" spans="1:6" x14ac:dyDescent="0.25">
      <c r="A100" s="44" t="s">
        <v>104</v>
      </c>
      <c r="B100" s="38">
        <v>2022</v>
      </c>
      <c r="C100" s="37" t="s">
        <v>92</v>
      </c>
      <c r="D100" s="39" t="s">
        <v>94</v>
      </c>
      <c r="E100" s="40">
        <v>10108</v>
      </c>
      <c r="F100" s="15">
        <v>6265.28</v>
      </c>
    </row>
    <row r="101" spans="1:6" x14ac:dyDescent="0.25">
      <c r="A101" s="44" t="s">
        <v>104</v>
      </c>
      <c r="B101" s="38">
        <v>2022</v>
      </c>
      <c r="C101" s="37" t="s">
        <v>92</v>
      </c>
      <c r="D101" s="39" t="s">
        <v>91</v>
      </c>
      <c r="E101" s="40">
        <v>10783.36</v>
      </c>
      <c r="F101" s="15">
        <v>7761.6</v>
      </c>
    </row>
    <row r="102" spans="1:6" x14ac:dyDescent="0.25">
      <c r="A102" s="44" t="s">
        <v>104</v>
      </c>
      <c r="B102" s="38">
        <v>2022</v>
      </c>
      <c r="C102" s="44" t="s">
        <v>92</v>
      </c>
      <c r="D102" s="39" t="s">
        <v>95</v>
      </c>
      <c r="E102" s="40">
        <v>11074.56</v>
      </c>
      <c r="F102" s="15">
        <v>7892.64</v>
      </c>
    </row>
    <row r="103" spans="1:6" x14ac:dyDescent="0.25">
      <c r="A103" s="44" t="s">
        <v>104</v>
      </c>
      <c r="B103" s="38">
        <v>2022</v>
      </c>
      <c r="C103" s="37" t="s">
        <v>92</v>
      </c>
      <c r="D103" s="39" t="s">
        <v>95</v>
      </c>
      <c r="E103" s="40">
        <v>6548.64</v>
      </c>
      <c r="F103" s="15">
        <v>9160.48</v>
      </c>
    </row>
    <row r="104" spans="1:6" x14ac:dyDescent="0.25">
      <c r="A104" s="44" t="s">
        <v>106</v>
      </c>
      <c r="B104" s="38">
        <v>2022</v>
      </c>
      <c r="C104" s="37" t="s">
        <v>92</v>
      </c>
      <c r="D104" s="39" t="s">
        <v>94</v>
      </c>
      <c r="E104" s="40">
        <v>4208.96</v>
      </c>
      <c r="F104" s="15">
        <v>10648.96</v>
      </c>
    </row>
    <row r="105" spans="1:6" x14ac:dyDescent="0.25">
      <c r="A105" s="44" t="s">
        <v>106</v>
      </c>
      <c r="B105" s="38">
        <v>2022</v>
      </c>
      <c r="C105" s="37" t="s">
        <v>92</v>
      </c>
      <c r="D105" s="39" t="s">
        <v>93</v>
      </c>
      <c r="E105" s="40">
        <v>4292.96</v>
      </c>
      <c r="F105" s="15">
        <v>4981.76</v>
      </c>
    </row>
    <row r="106" spans="1:6" x14ac:dyDescent="0.25">
      <c r="A106" s="44" t="s">
        <v>106</v>
      </c>
      <c r="B106" s="38">
        <v>2022</v>
      </c>
      <c r="C106" s="44" t="s">
        <v>92</v>
      </c>
      <c r="D106" s="39" t="s">
        <v>93</v>
      </c>
      <c r="E106" s="40">
        <v>2742.88</v>
      </c>
      <c r="F106" s="15">
        <v>6687.52</v>
      </c>
    </row>
    <row r="107" spans="1:6" x14ac:dyDescent="0.25">
      <c r="A107" s="44" t="s">
        <v>106</v>
      </c>
      <c r="B107" s="38">
        <v>2022</v>
      </c>
      <c r="C107" s="44" t="s">
        <v>92</v>
      </c>
      <c r="D107" s="39" t="s">
        <v>91</v>
      </c>
      <c r="E107" s="40">
        <v>833.28</v>
      </c>
      <c r="F107" s="15">
        <v>2985.92</v>
      </c>
    </row>
    <row r="108" spans="1:6" x14ac:dyDescent="0.25">
      <c r="A108" s="44" t="s">
        <v>106</v>
      </c>
      <c r="B108" s="38">
        <v>2022</v>
      </c>
      <c r="C108" s="37" t="s">
        <v>92</v>
      </c>
      <c r="D108" s="39" t="s">
        <v>91</v>
      </c>
      <c r="E108" s="40">
        <v>833.28</v>
      </c>
      <c r="F108" s="15">
        <v>2985.92</v>
      </c>
    </row>
    <row r="109" spans="1:6" x14ac:dyDescent="0.25">
      <c r="A109" s="44" t="s">
        <v>106</v>
      </c>
      <c r="B109" s="38">
        <v>2022</v>
      </c>
      <c r="C109" s="37" t="s">
        <v>92</v>
      </c>
      <c r="D109" s="39" t="s">
        <v>91</v>
      </c>
      <c r="E109" s="40">
        <v>1100.96</v>
      </c>
      <c r="F109" s="15">
        <v>9144.7999999999993</v>
      </c>
    </row>
    <row r="112" spans="1:6" x14ac:dyDescent="0.25">
      <c r="E112" s="48">
        <f t="shared" ref="E112:F112" si="0">SUM(E2:E111)</f>
        <v>1896558.04</v>
      </c>
      <c r="F112" s="49">
        <f t="shared" si="0"/>
        <v>2298696.1599999997</v>
      </c>
    </row>
  </sheetData>
  <printOptions gridLines="1" gridLinesSet="0"/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16DDD-94B0-4693-B778-A67195053909}">
  <dimension ref="A1:B13"/>
  <sheetViews>
    <sheetView zoomScale="145" zoomScaleNormal="145" workbookViewId="0">
      <selection activeCell="B10" sqref="B10"/>
    </sheetView>
  </sheetViews>
  <sheetFormatPr defaultColWidth="8.85546875" defaultRowHeight="15" x14ac:dyDescent="0.25"/>
  <cols>
    <col min="1" max="1" width="30.42578125" style="22" customWidth="1"/>
    <col min="2" max="2" width="16.7109375" style="22" customWidth="1"/>
    <col min="3" max="16384" width="8.85546875" style="22"/>
  </cols>
  <sheetData>
    <row r="1" spans="1:2" ht="37.5" customHeight="1" x14ac:dyDescent="0.25">
      <c r="A1" s="74" t="s">
        <v>117</v>
      </c>
      <c r="B1" s="74"/>
    </row>
    <row r="2" spans="1:2" ht="18.75" x14ac:dyDescent="0.3">
      <c r="A2" s="27" t="s">
        <v>116</v>
      </c>
      <c r="B2" s="30">
        <v>1000</v>
      </c>
    </row>
    <row r="3" spans="1:2" ht="18.75" x14ac:dyDescent="0.3">
      <c r="A3" s="27" t="s">
        <v>115</v>
      </c>
      <c r="B3" s="30">
        <v>1200</v>
      </c>
    </row>
    <row r="4" spans="1:2" ht="18.75" x14ac:dyDescent="0.3">
      <c r="A4" s="27" t="s">
        <v>114</v>
      </c>
      <c r="B4" s="30">
        <v>850</v>
      </c>
    </row>
    <row r="5" spans="1:2" ht="18.75" x14ac:dyDescent="0.3">
      <c r="A5" s="27" t="s">
        <v>113</v>
      </c>
      <c r="B5" s="30">
        <v>175</v>
      </c>
    </row>
    <row r="6" spans="1:2" ht="18.75" x14ac:dyDescent="0.3">
      <c r="A6" s="27" t="s">
        <v>112</v>
      </c>
      <c r="B6" s="30">
        <v>500</v>
      </c>
    </row>
    <row r="7" spans="1:2" ht="19.5" thickBot="1" x14ac:dyDescent="0.35">
      <c r="A7" s="29" t="s">
        <v>111</v>
      </c>
      <c r="B7" s="28">
        <f>SUM(B2:B6)</f>
        <v>3725</v>
      </c>
    </row>
    <row r="8" spans="1:2" ht="19.5" thickTop="1" x14ac:dyDescent="0.3">
      <c r="A8" s="27"/>
      <c r="B8" s="26"/>
    </row>
    <row r="9" spans="1:2" ht="18.75" x14ac:dyDescent="0.3">
      <c r="A9" s="27"/>
      <c r="B9" s="26"/>
    </row>
    <row r="10" spans="1:2" ht="18.75" x14ac:dyDescent="0.3">
      <c r="A10" s="24" t="s">
        <v>110</v>
      </c>
      <c r="B10" s="25">
        <v>10</v>
      </c>
    </row>
    <row r="11" spans="1:2" ht="18.75" x14ac:dyDescent="0.3">
      <c r="A11" s="24" t="s">
        <v>109</v>
      </c>
      <c r="B11" s="23">
        <f>ROUNDUP(B7/B10,0)</f>
        <v>373</v>
      </c>
    </row>
    <row r="12" spans="1:2" ht="18.75" x14ac:dyDescent="0.3">
      <c r="A12" s="24" t="s">
        <v>108</v>
      </c>
      <c r="B12" s="23">
        <f>10%*B11</f>
        <v>37.300000000000004</v>
      </c>
    </row>
    <row r="13" spans="1:2" ht="18.75" x14ac:dyDescent="0.3">
      <c r="A13" s="24" t="s">
        <v>107</v>
      </c>
      <c r="B13" s="23">
        <f>ROUNDUP(SUM(B11:B12),0)</f>
        <v>411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9074-383D-44D9-BF21-CC2EC40A1FC6}">
  <dimension ref="A1:B13"/>
  <sheetViews>
    <sheetView zoomScale="145" zoomScaleNormal="145" workbookViewId="0">
      <selection activeCell="B13" sqref="B13"/>
    </sheetView>
  </sheetViews>
  <sheetFormatPr defaultColWidth="8.85546875" defaultRowHeight="15" x14ac:dyDescent="0.25"/>
  <cols>
    <col min="1" max="1" width="30.42578125" style="22" customWidth="1"/>
    <col min="2" max="2" width="16.7109375" style="22" customWidth="1"/>
    <col min="3" max="16384" width="8.85546875" style="22"/>
  </cols>
  <sheetData>
    <row r="1" spans="1:2" ht="37.5" customHeight="1" x14ac:dyDescent="0.25">
      <c r="A1" s="74" t="s">
        <v>117</v>
      </c>
      <c r="B1" s="74"/>
    </row>
    <row r="2" spans="1:2" ht="18.75" x14ac:dyDescent="0.3">
      <c r="A2" s="27" t="s">
        <v>116</v>
      </c>
      <c r="B2" s="30">
        <v>1000</v>
      </c>
    </row>
    <row r="3" spans="1:2" ht="18.75" x14ac:dyDescent="0.3">
      <c r="A3" s="27" t="s">
        <v>115</v>
      </c>
      <c r="B3" s="30">
        <v>1200</v>
      </c>
    </row>
    <row r="4" spans="1:2" ht="18.75" x14ac:dyDescent="0.3">
      <c r="A4" s="27" t="s">
        <v>114</v>
      </c>
      <c r="B4" s="30">
        <v>850</v>
      </c>
    </row>
    <row r="5" spans="1:2" ht="18.75" x14ac:dyDescent="0.3">
      <c r="A5" s="27" t="s">
        <v>113</v>
      </c>
      <c r="B5" s="30">
        <v>175</v>
      </c>
    </row>
    <row r="6" spans="1:2" ht="18.75" x14ac:dyDescent="0.3">
      <c r="A6" s="27" t="s">
        <v>112</v>
      </c>
      <c r="B6" s="30">
        <v>500</v>
      </c>
    </row>
    <row r="7" spans="1:2" ht="19.5" thickBot="1" x14ac:dyDescent="0.35">
      <c r="A7" s="29" t="s">
        <v>111</v>
      </c>
      <c r="B7" s="28">
        <f>SUM(B2:B6)</f>
        <v>3725</v>
      </c>
    </row>
    <row r="8" spans="1:2" ht="19.5" thickTop="1" x14ac:dyDescent="0.3">
      <c r="A8" s="27"/>
      <c r="B8" s="26"/>
    </row>
    <row r="9" spans="1:2" ht="18.75" x14ac:dyDescent="0.3">
      <c r="A9" s="27"/>
      <c r="B9" s="26"/>
    </row>
    <row r="10" spans="1:2" ht="18.75" x14ac:dyDescent="0.3">
      <c r="A10" s="24" t="s">
        <v>110</v>
      </c>
      <c r="B10" s="25">
        <v>0</v>
      </c>
    </row>
    <row r="11" spans="1:2" ht="18.75" x14ac:dyDescent="0.3">
      <c r="A11" s="24" t="s">
        <v>109</v>
      </c>
      <c r="B11" s="23" t="e">
        <f>ROUNDUP(B7/B10,0)</f>
        <v>#DIV/0!</v>
      </c>
    </row>
    <row r="12" spans="1:2" ht="18.75" x14ac:dyDescent="0.3">
      <c r="A12" s="24" t="s">
        <v>108</v>
      </c>
      <c r="B12" s="23" t="e">
        <f>10%*B11</f>
        <v>#DIV/0!</v>
      </c>
    </row>
    <row r="13" spans="1:2" ht="18.75" x14ac:dyDescent="0.3">
      <c r="A13" s="24" t="s">
        <v>107</v>
      </c>
      <c r="B13" s="23" t="e">
        <f>ROUNDUP(SUM(B11:B12),0)</f>
        <v>#DIV/0!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5260E-6646-4E90-88C3-2B0E53CE3FF0}">
  <dimension ref="A1:J15"/>
  <sheetViews>
    <sheetView workbookViewId="0">
      <selection activeCell="B2" sqref="B2"/>
    </sheetView>
  </sheetViews>
  <sheetFormatPr defaultRowHeight="12.75" x14ac:dyDescent="0.2"/>
  <cols>
    <col min="1" max="1" width="16.7109375" customWidth="1"/>
    <col min="2" max="2" width="14.85546875" customWidth="1"/>
    <col min="3" max="3" width="21.5703125" customWidth="1"/>
    <col min="4" max="4" width="11.7109375" customWidth="1"/>
    <col min="5" max="6" width="16.7109375" customWidth="1"/>
    <col min="8" max="8" width="10" bestFit="1" customWidth="1"/>
    <col min="9" max="9" width="23.7109375" bestFit="1" customWidth="1"/>
    <col min="10" max="10" width="12" customWidth="1"/>
  </cols>
  <sheetData>
    <row r="1" spans="1:10" ht="30" x14ac:dyDescent="0.2">
      <c r="A1" s="64" t="s">
        <v>141</v>
      </c>
      <c r="B1" s="65" t="s">
        <v>118</v>
      </c>
      <c r="C1" s="66" t="s">
        <v>129</v>
      </c>
      <c r="D1" s="65" t="s">
        <v>142</v>
      </c>
      <c r="E1" s="66" t="s">
        <v>143</v>
      </c>
      <c r="F1" s="65" t="s">
        <v>144</v>
      </c>
    </row>
    <row r="2" spans="1:10" ht="15.75" x14ac:dyDescent="0.2">
      <c r="A2" s="51"/>
      <c r="B2" s="52" t="s">
        <v>120</v>
      </c>
      <c r="C2" s="53" t="str">
        <f t="shared" ref="C2:C11" si="0">VLOOKUP(B2,tours,2,FALSE)</f>
        <v>Southern Vietnam</v>
      </c>
      <c r="D2" s="54">
        <v>0</v>
      </c>
      <c r="E2" s="55">
        <f t="shared" ref="E2:E11" si="1">VLOOKUP(B2,tours,3,FALSE)</f>
        <v>900</v>
      </c>
      <c r="F2" s="71">
        <f>D2*E2</f>
        <v>0</v>
      </c>
      <c r="H2" s="11" t="s">
        <v>118</v>
      </c>
      <c r="I2" s="11" t="s">
        <v>129</v>
      </c>
      <c r="J2" s="11" t="s">
        <v>140</v>
      </c>
    </row>
    <row r="3" spans="1:10" ht="15.75" x14ac:dyDescent="0.2">
      <c r="A3" s="51"/>
      <c r="B3" s="52"/>
      <c r="C3" s="53" t="e">
        <f t="shared" si="0"/>
        <v>#N/A</v>
      </c>
      <c r="D3" s="54">
        <v>0</v>
      </c>
      <c r="E3" s="55" t="e">
        <f t="shared" si="1"/>
        <v>#N/A</v>
      </c>
      <c r="F3" s="71" t="e">
        <f t="shared" ref="F3:F11" si="2">D3*E3</f>
        <v>#N/A</v>
      </c>
      <c r="H3" s="50" t="s">
        <v>119</v>
      </c>
      <c r="I3" s="50" t="s">
        <v>130</v>
      </c>
      <c r="J3" s="69">
        <v>1500</v>
      </c>
    </row>
    <row r="4" spans="1:10" ht="15.75" x14ac:dyDescent="0.2">
      <c r="A4" s="51"/>
      <c r="B4" s="52"/>
      <c r="C4" s="53" t="e">
        <f t="shared" si="0"/>
        <v>#N/A</v>
      </c>
      <c r="D4" s="54">
        <v>0</v>
      </c>
      <c r="E4" s="55" t="e">
        <f t="shared" si="1"/>
        <v>#N/A</v>
      </c>
      <c r="F4" s="71" t="e">
        <f t="shared" si="2"/>
        <v>#N/A</v>
      </c>
      <c r="H4" s="50" t="s">
        <v>120</v>
      </c>
      <c r="I4" s="50" t="s">
        <v>131</v>
      </c>
      <c r="J4" s="69">
        <v>900</v>
      </c>
    </row>
    <row r="5" spans="1:10" ht="15.75" x14ac:dyDescent="0.2">
      <c r="A5" s="51"/>
      <c r="B5" s="52"/>
      <c r="C5" s="53" t="e">
        <f t="shared" si="0"/>
        <v>#N/A</v>
      </c>
      <c r="D5" s="54">
        <v>0</v>
      </c>
      <c r="E5" s="55" t="e">
        <f t="shared" si="1"/>
        <v>#N/A</v>
      </c>
      <c r="F5" s="71" t="e">
        <f t="shared" si="2"/>
        <v>#N/A</v>
      </c>
      <c r="H5" s="50" t="s">
        <v>121</v>
      </c>
      <c r="I5" s="50" t="s">
        <v>132</v>
      </c>
      <c r="J5" s="69">
        <v>1200</v>
      </c>
    </row>
    <row r="6" spans="1:10" ht="15.75" x14ac:dyDescent="0.2">
      <c r="A6" s="51"/>
      <c r="B6" s="52"/>
      <c r="C6" s="53" t="e">
        <f t="shared" si="0"/>
        <v>#N/A</v>
      </c>
      <c r="D6" s="54">
        <v>0</v>
      </c>
      <c r="E6" s="55" t="e">
        <f t="shared" si="1"/>
        <v>#N/A</v>
      </c>
      <c r="F6" s="71" t="e">
        <f t="shared" si="2"/>
        <v>#N/A</v>
      </c>
      <c r="H6" s="50" t="s">
        <v>122</v>
      </c>
      <c r="I6" s="50" t="s">
        <v>133</v>
      </c>
      <c r="J6" s="69">
        <v>75</v>
      </c>
    </row>
    <row r="7" spans="1:10" ht="15.75" x14ac:dyDescent="0.2">
      <c r="A7" s="51"/>
      <c r="B7" s="52"/>
      <c r="C7" s="53" t="e">
        <f t="shared" si="0"/>
        <v>#N/A</v>
      </c>
      <c r="D7" s="54">
        <v>0</v>
      </c>
      <c r="E7" s="55" t="e">
        <f t="shared" si="1"/>
        <v>#N/A</v>
      </c>
      <c r="F7" s="71" t="e">
        <f t="shared" si="2"/>
        <v>#N/A</v>
      </c>
      <c r="H7" s="50" t="s">
        <v>123</v>
      </c>
      <c r="I7" s="50" t="s">
        <v>134</v>
      </c>
      <c r="J7" s="69">
        <v>55</v>
      </c>
    </row>
    <row r="8" spans="1:10" ht="15.75" x14ac:dyDescent="0.2">
      <c r="A8" s="51"/>
      <c r="B8" s="52"/>
      <c r="C8" s="53" t="e">
        <f t="shared" si="0"/>
        <v>#N/A</v>
      </c>
      <c r="D8" s="54">
        <v>0</v>
      </c>
      <c r="E8" s="55" t="e">
        <f t="shared" si="1"/>
        <v>#N/A</v>
      </c>
      <c r="F8" s="71" t="e">
        <f t="shared" si="2"/>
        <v>#N/A</v>
      </c>
      <c r="H8" s="50" t="s">
        <v>124</v>
      </c>
      <c r="I8" s="50" t="s">
        <v>135</v>
      </c>
      <c r="J8" s="69">
        <v>59.5</v>
      </c>
    </row>
    <row r="9" spans="1:10" ht="15.75" x14ac:dyDescent="0.2">
      <c r="A9" s="51"/>
      <c r="B9" s="52"/>
      <c r="C9" s="53" t="e">
        <f t="shared" si="0"/>
        <v>#N/A</v>
      </c>
      <c r="D9" s="54">
        <v>0</v>
      </c>
      <c r="E9" s="55" t="e">
        <f t="shared" si="1"/>
        <v>#N/A</v>
      </c>
      <c r="F9" s="71" t="e">
        <f t="shared" si="2"/>
        <v>#N/A</v>
      </c>
      <c r="H9" s="50" t="s">
        <v>125</v>
      </c>
      <c r="I9" s="50" t="s">
        <v>136</v>
      </c>
      <c r="J9" s="69">
        <v>34.85</v>
      </c>
    </row>
    <row r="10" spans="1:10" ht="15.75" x14ac:dyDescent="0.2">
      <c r="A10" s="51"/>
      <c r="B10" s="52"/>
      <c r="C10" s="53" t="e">
        <f t="shared" si="0"/>
        <v>#N/A</v>
      </c>
      <c r="D10" s="54">
        <v>0</v>
      </c>
      <c r="E10" s="55" t="e">
        <f t="shared" si="1"/>
        <v>#N/A</v>
      </c>
      <c r="F10" s="71" t="e">
        <f t="shared" si="2"/>
        <v>#N/A</v>
      </c>
      <c r="H10" s="50" t="s">
        <v>126</v>
      </c>
      <c r="I10" s="50" t="s">
        <v>137</v>
      </c>
      <c r="J10" s="69">
        <v>55</v>
      </c>
    </row>
    <row r="11" spans="1:10" ht="15.75" x14ac:dyDescent="0.2">
      <c r="A11" s="56"/>
      <c r="B11" s="57"/>
      <c r="C11" s="67" t="e">
        <f t="shared" si="0"/>
        <v>#N/A</v>
      </c>
      <c r="D11" s="58">
        <v>0</v>
      </c>
      <c r="E11" s="68" t="e">
        <f t="shared" si="1"/>
        <v>#N/A</v>
      </c>
      <c r="F11" s="72" t="e">
        <f t="shared" si="2"/>
        <v>#N/A</v>
      </c>
      <c r="H11" s="13" t="s">
        <v>127</v>
      </c>
      <c r="I11" s="13" t="s">
        <v>138</v>
      </c>
      <c r="J11" s="70">
        <v>45</v>
      </c>
    </row>
    <row r="12" spans="1:10" ht="15.75" x14ac:dyDescent="0.25">
      <c r="A12" s="59"/>
      <c r="B12" s="59"/>
      <c r="C12" s="59"/>
      <c r="D12" s="59"/>
      <c r="E12" s="59"/>
      <c r="F12" s="59"/>
      <c r="H12" s="13" t="s">
        <v>128</v>
      </c>
      <c r="I12" s="13" t="s">
        <v>139</v>
      </c>
      <c r="J12" s="70">
        <v>17.5</v>
      </c>
    </row>
    <row r="13" spans="1:10" ht="15.75" x14ac:dyDescent="0.25">
      <c r="A13" s="59"/>
      <c r="B13" s="59"/>
      <c r="C13" s="60"/>
      <c r="D13" s="59"/>
      <c r="E13" s="60" t="s">
        <v>145</v>
      </c>
      <c r="F13" s="61" t="e">
        <f>SUM(F2:F11)</f>
        <v>#N/A</v>
      </c>
    </row>
    <row r="14" spans="1:10" ht="15.75" x14ac:dyDescent="0.25">
      <c r="A14" s="59"/>
      <c r="B14" s="62"/>
      <c r="C14" s="62" t="s">
        <v>146</v>
      </c>
      <c r="D14" s="59"/>
      <c r="E14" s="60" t="s">
        <v>147</v>
      </c>
      <c r="F14" s="63" t="e">
        <f>F13*0.1</f>
        <v>#N/A</v>
      </c>
    </row>
    <row r="15" spans="1:10" ht="15.75" x14ac:dyDescent="0.25">
      <c r="A15" s="59"/>
      <c r="B15" s="62"/>
      <c r="C15" s="62"/>
      <c r="D15" s="59"/>
      <c r="E15" s="60" t="s">
        <v>148</v>
      </c>
      <c r="F15" s="63" t="e">
        <f>SUM(F13:F14)</f>
        <v>#N/A</v>
      </c>
    </row>
  </sheetData>
  <dataValidations count="1">
    <dataValidation type="list" allowBlank="1" showInputMessage="1" showErrorMessage="1" sqref="B2:B11" xr:uid="{9DC21691-1E03-4BCE-BF02-A519BDBC4130}">
      <formula1>TourCodes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247DB1-531F-4DA2-ADFA-B50B1A6A8FD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ECC8045-4D88-4B98-9919-2BF0B5D7F2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E86E0F-2037-431D-B096-5E358378669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524F6E-3AFD-4FAB-A1EC-5CC1354E6FE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Trace Errors</vt:lpstr>
      <vt:lpstr>Summary</vt:lpstr>
      <vt:lpstr>Bank Totals</vt:lpstr>
      <vt:lpstr>Watch</vt:lpstr>
      <vt:lpstr>Price Breakdown</vt:lpstr>
      <vt:lpstr>ISERROR</vt:lpstr>
      <vt:lpstr>Lab Exercise</vt:lpstr>
      <vt:lpstr>TourCodes</vt:lpstr>
      <vt:lpstr>tours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WCT</dc:creator>
  <cp:lastModifiedBy>Jane Pettigrew</cp:lastModifiedBy>
  <dcterms:created xsi:type="dcterms:W3CDTF">2001-07-03T09:24:11Z</dcterms:created>
  <dcterms:modified xsi:type="dcterms:W3CDTF">2023-01-09T01:48:58Z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0x0101001D51CDF07479904480B2DF783B2B2CB9</vt:lpwstr>
  </property>
</Properties>
</file>