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/>
  <mc:AlternateContent xmlns:mc="http://schemas.openxmlformats.org/markup-compatibility/2006">
    <mc:Choice Requires="x15">
      <x15ac:absPath xmlns:x15ac="http://schemas.microsoft.com/office/spreadsheetml/2010/11/ac" url="D:\Course files server end of 2022\Excel 5 Advanced Formulas Expert\OT596-2 Excel Formulas Expert\"/>
    </mc:Choice>
  </mc:AlternateContent>
  <xr:revisionPtr revIDLastSave="0" documentId="13_ncr:1_{33485FE2-8B71-4589-87DA-7E8701062E8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Bookings" sheetId="1" r:id="rId1"/>
    <sheet name="Bonus" sheetId="2" r:id="rId2"/>
    <sheet name="Urgent Invoices" sheetId="3" r:id="rId3"/>
    <sheet name="Long Service" sheetId="8" r:id="rId4"/>
    <sheet name="Price Rise" sheetId="6" r:id="rId5"/>
    <sheet name="Test Results" sheetId="7" r:id="rId6"/>
  </sheets>
  <externalReferences>
    <externalReference r:id="rId7"/>
    <externalReference r:id="rId8"/>
  </externalReferences>
  <definedNames>
    <definedName name="_Fill" hidden="1">#REF!</definedName>
    <definedName name="_Key1" hidden="1">'[1]Cell Linking'!$C$9</definedName>
    <definedName name="_Order1" hidden="1">255</definedName>
    <definedName name="_Sort" hidden="1">'[1]Cell Linking'!$A$9:$D$15</definedName>
    <definedName name="Date_of_Birth">'Long Service'!$H$2:$H$106</definedName>
    <definedName name="Department">'Long Service'!$E$2:$E$106</definedName>
    <definedName name="Employee_ID">'Long Service'!$A$2:$A$106</definedName>
    <definedName name="First_Name">'Long Service'!$B$2:$B$106</definedName>
    <definedName name="Job_Title">'Long Service'!$D$2:$D$106</definedName>
    <definedName name="NewFill" hidden="1">#REF!</definedName>
    <definedName name="NewKey1" hidden="1">'[2]Cell Linking'!$C$9</definedName>
    <definedName name="NewSort" hidden="1">'[2]Cell Linking'!$A$9:$D$15</definedName>
    <definedName name="PhoneNo">'Long Service'!$F$2:$F$106</definedName>
    <definedName name="results">'Test Results'!$E$2:$F$5</definedName>
    <definedName name="Salary">'Long Service'!$K$2:$K$106</definedName>
    <definedName name="Started">'Long Service'!$G$2:$G$106</definedName>
    <definedName name="Status">'Long Service'!$I$2:$I$106</definedName>
    <definedName name="Surname">'Long Service'!$C$2:$C$106</definedName>
    <definedName name="t" hidden="1">#REF!</definedName>
    <definedName name="tableofcompanies" localSheetId="2">'Urgent Invoices'!#REF!</definedName>
    <definedName name="Voluntary_Super">'Long Service'!$L$2:$L$106</definedName>
    <definedName name="Weekly_Hours">'Long Service'!$J$2:$J$106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3" l="1"/>
  <c r="M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2" i="3"/>
  <c r="F1" i="3"/>
  <c r="F2" i="3"/>
  <c r="F3" i="3"/>
  <c r="F4" i="3"/>
  <c r="F5" i="3"/>
  <c r="F6" i="3"/>
  <c r="F7" i="3"/>
  <c r="F8" i="3"/>
</calcChain>
</file>

<file path=xl/sharedStrings.xml><?xml version="1.0" encoding="utf-8"?>
<sst xmlns="http://schemas.openxmlformats.org/spreadsheetml/2006/main" count="2936" uniqueCount="1225">
  <si>
    <t>FirstName</t>
  </si>
  <si>
    <t>LastName</t>
  </si>
  <si>
    <t>BookingRef</t>
  </si>
  <si>
    <t>BookingDate</t>
  </si>
  <si>
    <t>Continent</t>
  </si>
  <si>
    <t>Countries</t>
  </si>
  <si>
    <t>Trip</t>
  </si>
  <si>
    <t>DepartureDate</t>
  </si>
  <si>
    <t>NumberTravellers</t>
  </si>
  <si>
    <t>Price</t>
  </si>
  <si>
    <t>Africa</t>
  </si>
  <si>
    <t>Egypt</t>
  </si>
  <si>
    <t>South America</t>
  </si>
  <si>
    <t>Mexico</t>
  </si>
  <si>
    <t>Asia</t>
  </si>
  <si>
    <t>Cambodia</t>
  </si>
  <si>
    <t>India</t>
  </si>
  <si>
    <t>Tanzania</t>
  </si>
  <si>
    <t>Argentina</t>
  </si>
  <si>
    <t>Cynthia</t>
  </si>
  <si>
    <t>Traynor</t>
  </si>
  <si>
    <t>Vietnam</t>
  </si>
  <si>
    <t>Europe</t>
  </si>
  <si>
    <t>Brazil</t>
  </si>
  <si>
    <t>Peru</t>
  </si>
  <si>
    <t>Jena</t>
  </si>
  <si>
    <t>Vazquez</t>
  </si>
  <si>
    <t>Japan</t>
  </si>
  <si>
    <t>Italy</t>
  </si>
  <si>
    <t>Philippines</t>
  </si>
  <si>
    <t>Timothy</t>
  </si>
  <si>
    <t>Martin</t>
  </si>
  <si>
    <t>Thailand</t>
  </si>
  <si>
    <t>Savannah</t>
  </si>
  <si>
    <t>Guy</t>
  </si>
  <si>
    <t>Spain</t>
  </si>
  <si>
    <t>Sri Lanka</t>
  </si>
  <si>
    <t>Forrest</t>
  </si>
  <si>
    <t>Parks</t>
  </si>
  <si>
    <t>France</t>
  </si>
  <si>
    <t>Lacy</t>
  </si>
  <si>
    <t>Burnett</t>
  </si>
  <si>
    <t>Kelsey</t>
  </si>
  <si>
    <t>Sebastian</t>
  </si>
  <si>
    <t>Rush</t>
  </si>
  <si>
    <t>Angela</t>
  </si>
  <si>
    <t>Witt</t>
  </si>
  <si>
    <t>Aileen</t>
  </si>
  <si>
    <t>Johnston</t>
  </si>
  <si>
    <t>Ignacia</t>
  </si>
  <si>
    <t>Lucas</t>
  </si>
  <si>
    <t>Colt</t>
  </si>
  <si>
    <t>Bryan</t>
  </si>
  <si>
    <t>Ramona</t>
  </si>
  <si>
    <t>Deleon</t>
  </si>
  <si>
    <t>Morgan</t>
  </si>
  <si>
    <t>Knight</t>
  </si>
  <si>
    <t>Oren</t>
  </si>
  <si>
    <t>Lang</t>
  </si>
  <si>
    <t>Flynn</t>
  </si>
  <si>
    <t>Riddle</t>
  </si>
  <si>
    <t>Evangeline</t>
  </si>
  <si>
    <t>Gillespie</t>
  </si>
  <si>
    <t>Joy</t>
  </si>
  <si>
    <t>Crosby</t>
  </si>
  <si>
    <t>Alisa</t>
  </si>
  <si>
    <t>Solomon</t>
  </si>
  <si>
    <t>Cassady</t>
  </si>
  <si>
    <t>Zamora</t>
  </si>
  <si>
    <t>Stuart</t>
  </si>
  <si>
    <t>Craig</t>
  </si>
  <si>
    <t>Noel</t>
  </si>
  <si>
    <t>Vincent</t>
  </si>
  <si>
    <t>Darryl</t>
  </si>
  <si>
    <t>Alexander</t>
  </si>
  <si>
    <t>Frances</t>
  </si>
  <si>
    <t>Zane</t>
  </si>
  <si>
    <t>Williams</t>
  </si>
  <si>
    <t>Lee</t>
  </si>
  <si>
    <t>Cleo</t>
  </si>
  <si>
    <t>Calderon</t>
  </si>
  <si>
    <t>Adele</t>
  </si>
  <si>
    <t>Camacho</t>
  </si>
  <si>
    <t>Liberty</t>
  </si>
  <si>
    <t>Lloyd</t>
  </si>
  <si>
    <t>Demetrius</t>
  </si>
  <si>
    <t>Henson</t>
  </si>
  <si>
    <t>Tucker</t>
  </si>
  <si>
    <t>Salinas</t>
  </si>
  <si>
    <t>Idola</t>
  </si>
  <si>
    <t>Jarvis</t>
  </si>
  <si>
    <t>Shellie</t>
  </si>
  <si>
    <t>Kevyn</t>
  </si>
  <si>
    <t>Long</t>
  </si>
  <si>
    <t>Ferdinand</t>
  </si>
  <si>
    <t>Walsh</t>
  </si>
  <si>
    <t>Mullen</t>
  </si>
  <si>
    <t>Barlow</t>
  </si>
  <si>
    <t>Cameron</t>
  </si>
  <si>
    <t>Everett</t>
  </si>
  <si>
    <t>Tatum</t>
  </si>
  <si>
    <t>Sharpe</t>
  </si>
  <si>
    <t>Tanner</t>
  </si>
  <si>
    <t>Sutton</t>
  </si>
  <si>
    <t>Emma</t>
  </si>
  <si>
    <t>Barrett</t>
  </si>
  <si>
    <t>Gemma</t>
  </si>
  <si>
    <t>Espinoza</t>
  </si>
  <si>
    <t>Scott</t>
  </si>
  <si>
    <t>Simon</t>
  </si>
  <si>
    <t>Baker</t>
  </si>
  <si>
    <t>Shad</t>
  </si>
  <si>
    <t>Bell</t>
  </si>
  <si>
    <t>Heather</t>
  </si>
  <si>
    <t>Santiago</t>
  </si>
  <si>
    <t>Hall</t>
  </si>
  <si>
    <t>Hester</t>
  </si>
  <si>
    <t>Chase</t>
  </si>
  <si>
    <t>Reyes</t>
  </si>
  <si>
    <t>Rosalyn</t>
  </si>
  <si>
    <t>Contreras</t>
  </si>
  <si>
    <t>Axel</t>
  </si>
  <si>
    <t>Armstrong</t>
  </si>
  <si>
    <t>Brock</t>
  </si>
  <si>
    <t>Ori</t>
  </si>
  <si>
    <t>Fletcher</t>
  </si>
  <si>
    <t>Conan</t>
  </si>
  <si>
    <t>Hayfa</t>
  </si>
  <si>
    <t>Estrada</t>
  </si>
  <si>
    <t>Ciaran</t>
  </si>
  <si>
    <t>Bonner</t>
  </si>
  <si>
    <t>Aristotle</t>
  </si>
  <si>
    <t>Isaac</t>
  </si>
  <si>
    <t>Allen</t>
  </si>
  <si>
    <t>Blythe</t>
  </si>
  <si>
    <t>Guerra</t>
  </si>
  <si>
    <t>Jerry</t>
  </si>
  <si>
    <t>Mclaughlin</t>
  </si>
  <si>
    <t>Kenya</t>
  </si>
  <si>
    <t>Morocco</t>
  </si>
  <si>
    <t>Laos</t>
  </si>
  <si>
    <t>Turkey</t>
  </si>
  <si>
    <t>Middle East</t>
  </si>
  <si>
    <t>Jordan</t>
  </si>
  <si>
    <t>Equador</t>
  </si>
  <si>
    <t>Egyptian Express</t>
  </si>
  <si>
    <t>Mexican Explorer</t>
  </si>
  <si>
    <t>Cambodian Adventure</t>
  </si>
  <si>
    <t>Indian Explorer</t>
  </si>
  <si>
    <t>Kilimanjaro Wanderer</t>
  </si>
  <si>
    <t>Explore Argentina</t>
  </si>
  <si>
    <t>Vietnam Adventure</t>
  </si>
  <si>
    <t>Brazilian Getaway</t>
  </si>
  <si>
    <t>Machu Picchu</t>
  </si>
  <si>
    <t>Rising Sun</t>
  </si>
  <si>
    <t>Philippino Discovery</t>
  </si>
  <si>
    <t>Phuket Sailing Adventure</t>
  </si>
  <si>
    <t>Northern Spanish Delight</t>
  </si>
  <si>
    <t>Sri Lanka Sojourn</t>
  </si>
  <si>
    <t>Venetian Views</t>
  </si>
  <si>
    <t>Italian Wanderer</t>
  </si>
  <si>
    <t>Egyptian Explorer</t>
  </si>
  <si>
    <t>Kenyan Safari</t>
  </si>
  <si>
    <t>Morocco Discovery</t>
  </si>
  <si>
    <t>Laos Layover</t>
  </si>
  <si>
    <t>Thailand Cookery Tours</t>
  </si>
  <si>
    <t>Vietnamese Cooking Tour</t>
  </si>
  <si>
    <t>Parisian Explorer</t>
  </si>
  <si>
    <t>Tuscan Experience</t>
  </si>
  <si>
    <t>Best Of Spain</t>
  </si>
  <si>
    <t>Cappadocia Explorer</t>
  </si>
  <si>
    <t>Turkish Delight</t>
  </si>
  <si>
    <t>Jordan Explorer</t>
  </si>
  <si>
    <t>Carnivale In Rio</t>
  </si>
  <si>
    <t>Amazon Jungle Adventure</t>
  </si>
  <si>
    <t>Booking Type</t>
  </si>
  <si>
    <t>online</t>
  </si>
  <si>
    <t>phone</t>
  </si>
  <si>
    <t>Trip Length</t>
  </si>
  <si>
    <t>LT170-9</t>
  </si>
  <si>
    <t>AC3309</t>
  </si>
  <si>
    <t>QF0008</t>
  </si>
  <si>
    <t>XX1146</t>
  </si>
  <si>
    <t>XT317</t>
  </si>
  <si>
    <t>TX11453</t>
  </si>
  <si>
    <t>XT312</t>
  </si>
  <si>
    <t>LT170-0</t>
  </si>
  <si>
    <t>AC3345</t>
  </si>
  <si>
    <t>AC3234</t>
  </si>
  <si>
    <t>Due Date</t>
  </si>
  <si>
    <t>Amount</t>
  </si>
  <si>
    <t>Invoice No</t>
  </si>
  <si>
    <t>Mansons</t>
  </si>
  <si>
    <t>Magnetbox</t>
  </si>
  <si>
    <t>Panaphonic</t>
  </si>
  <si>
    <t>Maceys</t>
  </si>
  <si>
    <t>Your Style</t>
  </si>
  <si>
    <t>Legends</t>
  </si>
  <si>
    <t>Zydeco</t>
  </si>
  <si>
    <t>Sorny</t>
  </si>
  <si>
    <t>Castle</t>
  </si>
  <si>
    <t>Charge Less</t>
  </si>
  <si>
    <t>Beck's</t>
  </si>
  <si>
    <t>Ace</t>
  </si>
  <si>
    <t>Difference</t>
  </si>
  <si>
    <t>This Year</t>
  </si>
  <si>
    <t>Last Year</t>
  </si>
  <si>
    <t>Equipment type</t>
  </si>
  <si>
    <t>Distinction</t>
  </si>
  <si>
    <t>Credit</t>
  </si>
  <si>
    <t>Pass</t>
  </si>
  <si>
    <t>Fail</t>
  </si>
  <si>
    <t>Grading</t>
  </si>
  <si>
    <t>Result Range</t>
  </si>
  <si>
    <t>Result</t>
  </si>
  <si>
    <t>Score</t>
  </si>
  <si>
    <t>Name</t>
  </si>
  <si>
    <t>Discount available?</t>
  </si>
  <si>
    <t>Liesa</t>
  </si>
  <si>
    <t>Myhan</t>
  </si>
  <si>
    <t>Jeramey</t>
  </si>
  <si>
    <t>Evens</t>
  </si>
  <si>
    <t>Dorelia</t>
  </si>
  <si>
    <t>Otridge</t>
  </si>
  <si>
    <t>Whitney</t>
  </si>
  <si>
    <t>Norsworthy</t>
  </si>
  <si>
    <t>Allix</t>
  </si>
  <si>
    <t>Tolemache</t>
  </si>
  <si>
    <t>Roldan</t>
  </si>
  <si>
    <t>Bramstom</t>
  </si>
  <si>
    <t>Nicolle</t>
  </si>
  <si>
    <t>Kuhl</t>
  </si>
  <si>
    <t>Mel</t>
  </si>
  <si>
    <t>Livard</t>
  </si>
  <si>
    <t>Adorne</t>
  </si>
  <si>
    <t>Demer</t>
  </si>
  <si>
    <t>Coreen</t>
  </si>
  <si>
    <t>Andreasson</t>
  </si>
  <si>
    <t>Yancy</t>
  </si>
  <si>
    <t>Gray</t>
  </si>
  <si>
    <t>Haskell</t>
  </si>
  <si>
    <t>Lagneaux</t>
  </si>
  <si>
    <t>Shae</t>
  </si>
  <si>
    <t>Trime</t>
  </si>
  <si>
    <t>Channa</t>
  </si>
  <si>
    <t>Plaice</t>
  </si>
  <si>
    <t>Alix</t>
  </si>
  <si>
    <t>Yggo</t>
  </si>
  <si>
    <t>Johnnie</t>
  </si>
  <si>
    <t>McMurty</t>
  </si>
  <si>
    <t>Morna</t>
  </si>
  <si>
    <t>Ingledew</t>
  </si>
  <si>
    <t>Linoel</t>
  </si>
  <si>
    <t>Catonne</t>
  </si>
  <si>
    <t>Nona</t>
  </si>
  <si>
    <t>Nealand</t>
  </si>
  <si>
    <t>McCraine</t>
  </si>
  <si>
    <t>Floris</t>
  </si>
  <si>
    <t>Brentnall</t>
  </si>
  <si>
    <t>Tabina</t>
  </si>
  <si>
    <t>Leathard</t>
  </si>
  <si>
    <t>Zitella</t>
  </si>
  <si>
    <t>Mapston</t>
  </si>
  <si>
    <t>Bunny</t>
  </si>
  <si>
    <t>Imms</t>
  </si>
  <si>
    <t>Sophia</t>
  </si>
  <si>
    <t>Walsham</t>
  </si>
  <si>
    <t>Aharon</t>
  </si>
  <si>
    <t>Mottini</t>
  </si>
  <si>
    <t>Amby</t>
  </si>
  <si>
    <t>Tilne</t>
  </si>
  <si>
    <t>Kelbee</t>
  </si>
  <si>
    <t>Kesey</t>
  </si>
  <si>
    <t>Rog</t>
  </si>
  <si>
    <t>Peyes</t>
  </si>
  <si>
    <t>Bobbe</t>
  </si>
  <si>
    <t>Bowlands</t>
  </si>
  <si>
    <t>Kanya</t>
  </si>
  <si>
    <t>Barday</t>
  </si>
  <si>
    <t>Bentlee</t>
  </si>
  <si>
    <t>Bransdon</t>
  </si>
  <si>
    <t>Shurlocke</t>
  </si>
  <si>
    <t>Eustace</t>
  </si>
  <si>
    <t>Delaney</t>
  </si>
  <si>
    <t>Skill</t>
  </si>
  <si>
    <t>Joycelin</t>
  </si>
  <si>
    <t>Ell</t>
  </si>
  <si>
    <t>Nesta</t>
  </si>
  <si>
    <t>Simkin</t>
  </si>
  <si>
    <t>Brandy</t>
  </si>
  <si>
    <t>Silbermann</t>
  </si>
  <si>
    <t>Adeline</t>
  </si>
  <si>
    <t>Maleby</t>
  </si>
  <si>
    <t>Maximilianus</t>
  </si>
  <si>
    <t>McIlwreath</t>
  </si>
  <si>
    <t>Ertha</t>
  </si>
  <si>
    <t>Carl</t>
  </si>
  <si>
    <t>Lanni</t>
  </si>
  <si>
    <t>Cesconi</t>
  </si>
  <si>
    <t>Tracie</t>
  </si>
  <si>
    <t>Fitzsimons</t>
  </si>
  <si>
    <t>Federico</t>
  </si>
  <si>
    <t>Hilling</t>
  </si>
  <si>
    <t>Ailyn</t>
  </si>
  <si>
    <t>Granger</t>
  </si>
  <si>
    <t>Olav</t>
  </si>
  <si>
    <t>Faire</t>
  </si>
  <si>
    <t>Vite</t>
  </si>
  <si>
    <t>Norkett</t>
  </si>
  <si>
    <t>Zea</t>
  </si>
  <si>
    <t>Dmitrienko</t>
  </si>
  <si>
    <t>Matty</t>
  </si>
  <si>
    <t>Bearward</t>
  </si>
  <si>
    <t>Zeke</t>
  </si>
  <si>
    <t>Prendergrast</t>
  </si>
  <si>
    <t>Ralina</t>
  </si>
  <si>
    <t>Switsur</t>
  </si>
  <si>
    <t>Lurline</t>
  </si>
  <si>
    <t>Walbrun</t>
  </si>
  <si>
    <t>Jesselyn</t>
  </si>
  <si>
    <t>Klambt</t>
  </si>
  <si>
    <t>Cody</t>
  </si>
  <si>
    <t>Lyston</t>
  </si>
  <si>
    <t>Krispin</t>
  </si>
  <si>
    <t>Stawell</t>
  </si>
  <si>
    <t>Aeriela</t>
  </si>
  <si>
    <t>Rodbourne</t>
  </si>
  <si>
    <t>Eimile</t>
  </si>
  <si>
    <t>Haythorn</t>
  </si>
  <si>
    <t>Rosabel</t>
  </si>
  <si>
    <t>Greenman</t>
  </si>
  <si>
    <t>Royce</t>
  </si>
  <si>
    <t>Fadell</t>
  </si>
  <si>
    <t>Saunderson</t>
  </si>
  <si>
    <t>Piccard</t>
  </si>
  <si>
    <t>Pooh</t>
  </si>
  <si>
    <t>Burk</t>
  </si>
  <si>
    <t>Mordy</t>
  </si>
  <si>
    <t>Laneham</t>
  </si>
  <si>
    <t>Carlyle</t>
  </si>
  <si>
    <t>Packwood</t>
  </si>
  <si>
    <t>Artus</t>
  </si>
  <si>
    <t>Climo</t>
  </si>
  <si>
    <t>Kitty</t>
  </si>
  <si>
    <t>Hendron</t>
  </si>
  <si>
    <t>Prince</t>
  </si>
  <si>
    <t>Killelea</t>
  </si>
  <si>
    <t>Adda</t>
  </si>
  <si>
    <t>Ferrotti</t>
  </si>
  <si>
    <t>Loraine</t>
  </si>
  <si>
    <t>McMorran</t>
  </si>
  <si>
    <t>Jonell</t>
  </si>
  <si>
    <t>Fance</t>
  </si>
  <si>
    <t>Thorpe</t>
  </si>
  <si>
    <t>Loch</t>
  </si>
  <si>
    <t>Mariejeanne</t>
  </si>
  <si>
    <t>Belcham</t>
  </si>
  <si>
    <t>McSpirron</t>
  </si>
  <si>
    <t>Starla</t>
  </si>
  <si>
    <t>Stevani</t>
  </si>
  <si>
    <t>Emmott</t>
  </si>
  <si>
    <t>Grafom</t>
  </si>
  <si>
    <t>Jeremiah</t>
  </si>
  <si>
    <t>Siberry</t>
  </si>
  <si>
    <t>Bethina</t>
  </si>
  <si>
    <t>Perrett</t>
  </si>
  <si>
    <t>Aland</t>
  </si>
  <si>
    <t>Dollen</t>
  </si>
  <si>
    <t>Rufus</t>
  </si>
  <si>
    <t>Coppock.</t>
  </si>
  <si>
    <t>Cherianne</t>
  </si>
  <si>
    <t>Goseling</t>
  </si>
  <si>
    <t>Catarina</t>
  </si>
  <si>
    <t>Pancoast</t>
  </si>
  <si>
    <t>Lorant</t>
  </si>
  <si>
    <t>Keeffe</t>
  </si>
  <si>
    <t>Thaxter</t>
  </si>
  <si>
    <t>Iacovolo</t>
  </si>
  <si>
    <t>Davine</t>
  </si>
  <si>
    <t>Seeger</t>
  </si>
  <si>
    <t>Josias</t>
  </si>
  <si>
    <t>Dowsey</t>
  </si>
  <si>
    <t>Konstanze</t>
  </si>
  <si>
    <t>McLaggan</t>
  </si>
  <si>
    <t>Kirbee</t>
  </si>
  <si>
    <t>Sherrum</t>
  </si>
  <si>
    <t>Clive</t>
  </si>
  <si>
    <t>Giorgini</t>
  </si>
  <si>
    <t>Skye</t>
  </si>
  <si>
    <t>Deverson</t>
  </si>
  <si>
    <t>Circuitt</t>
  </si>
  <si>
    <t>Verna</t>
  </si>
  <si>
    <t>Luker</t>
  </si>
  <si>
    <t>Tani</t>
  </si>
  <si>
    <t>McAulay</t>
  </si>
  <si>
    <t>Calida</t>
  </si>
  <si>
    <t>Huckle</t>
  </si>
  <si>
    <t>Federica</t>
  </si>
  <si>
    <t>Woolsey</t>
  </si>
  <si>
    <t>Hadria</t>
  </si>
  <si>
    <t>Diviny</t>
  </si>
  <si>
    <t>Sibilla</t>
  </si>
  <si>
    <t>Dockrill</t>
  </si>
  <si>
    <t>Robenia</t>
  </si>
  <si>
    <t>Bilton</t>
  </si>
  <si>
    <t>Dame</t>
  </si>
  <si>
    <t>Keymer</t>
  </si>
  <si>
    <t>Briney</t>
  </si>
  <si>
    <t>Le Lievre</t>
  </si>
  <si>
    <t>Dannie</t>
  </si>
  <si>
    <t>Caghan</t>
  </si>
  <si>
    <t>Arlene</t>
  </si>
  <si>
    <t>Hovell</t>
  </si>
  <si>
    <t>Dido</t>
  </si>
  <si>
    <t>Podmore</t>
  </si>
  <si>
    <t>Georgie</t>
  </si>
  <si>
    <t>Chomiszewski</t>
  </si>
  <si>
    <t>Pail</t>
  </si>
  <si>
    <t>Benfell</t>
  </si>
  <si>
    <t>Bryant</t>
  </si>
  <si>
    <t>Saturley</t>
  </si>
  <si>
    <t>Hewet</t>
  </si>
  <si>
    <t>Fiennes</t>
  </si>
  <si>
    <t>Gill</t>
  </si>
  <si>
    <t>Lermouth</t>
  </si>
  <si>
    <t>Ximenes</t>
  </si>
  <si>
    <t>de'-Ancy Willis</t>
  </si>
  <si>
    <t>Erinna</t>
  </si>
  <si>
    <t>Grigorian</t>
  </si>
  <si>
    <t>Angus</t>
  </si>
  <si>
    <t>Sibley</t>
  </si>
  <si>
    <t>Jyoti</t>
  </si>
  <si>
    <t>St Ledger</t>
  </si>
  <si>
    <t>Zak</t>
  </si>
  <si>
    <t>Smurthwaite</t>
  </si>
  <si>
    <t>Monte</t>
  </si>
  <si>
    <t>Abbiss</t>
  </si>
  <si>
    <t>Arabella</t>
  </si>
  <si>
    <t>Aaron</t>
  </si>
  <si>
    <t>Daria</t>
  </si>
  <si>
    <t>Annesley</t>
  </si>
  <si>
    <t>Reinwald</t>
  </si>
  <si>
    <t>Possell</t>
  </si>
  <si>
    <t>Grete</t>
  </si>
  <si>
    <t>de Najera</t>
  </si>
  <si>
    <t>Kalle</t>
  </si>
  <si>
    <t>Gouldstraw</t>
  </si>
  <si>
    <t>Leonelle</t>
  </si>
  <si>
    <t>Maxsted</t>
  </si>
  <si>
    <t>Kenyon</t>
  </si>
  <si>
    <t>Ninotti</t>
  </si>
  <si>
    <t>Gwenora</t>
  </si>
  <si>
    <t>Bacher</t>
  </si>
  <si>
    <t>Karel</t>
  </si>
  <si>
    <t>De Haven</t>
  </si>
  <si>
    <t>Zarla</t>
  </si>
  <si>
    <t>Vargas</t>
  </si>
  <si>
    <t>Viva</t>
  </si>
  <si>
    <t>Anscott</t>
  </si>
  <si>
    <t>Barbey</t>
  </si>
  <si>
    <t>Reddy</t>
  </si>
  <si>
    <t>Gardy</t>
  </si>
  <si>
    <t>Agar</t>
  </si>
  <si>
    <t>Guenna</t>
  </si>
  <si>
    <t>Coysh</t>
  </si>
  <si>
    <t>Anderson</t>
  </si>
  <si>
    <t>Stefanovic</t>
  </si>
  <si>
    <t>Alice</t>
  </si>
  <si>
    <t>Sleeny</t>
  </si>
  <si>
    <t>Gavan</t>
  </si>
  <si>
    <t>Rooson</t>
  </si>
  <si>
    <t>Jemmy</t>
  </si>
  <si>
    <t>Hain</t>
  </si>
  <si>
    <t>Lucia</t>
  </si>
  <si>
    <t>Wale</t>
  </si>
  <si>
    <t>Jemimah</t>
  </si>
  <si>
    <t>Sterman</t>
  </si>
  <si>
    <t>Earle</t>
  </si>
  <si>
    <t>Degli Antoni</t>
  </si>
  <si>
    <t>Herminia</t>
  </si>
  <si>
    <t>McLellan</t>
  </si>
  <si>
    <t>Jessey</t>
  </si>
  <si>
    <t>Sancho</t>
  </si>
  <si>
    <t>Fannie</t>
  </si>
  <si>
    <t>Penrice</t>
  </si>
  <si>
    <t>Solly</t>
  </si>
  <si>
    <t>Kitcherside</t>
  </si>
  <si>
    <t>Dominique</t>
  </si>
  <si>
    <t>Temblett</t>
  </si>
  <si>
    <t>Letti</t>
  </si>
  <si>
    <t>Challenor</t>
  </si>
  <si>
    <t>Natala</t>
  </si>
  <si>
    <t>Keitch</t>
  </si>
  <si>
    <t>Win</t>
  </si>
  <si>
    <t>Iggo</t>
  </si>
  <si>
    <t>Frayda</t>
  </si>
  <si>
    <t>Denziloe</t>
  </si>
  <si>
    <t>Billy</t>
  </si>
  <si>
    <t>Josskoviz</t>
  </si>
  <si>
    <t>Ginni</t>
  </si>
  <si>
    <t>Buston</t>
  </si>
  <si>
    <t>Christophorus</t>
  </si>
  <si>
    <t>Beardon</t>
  </si>
  <si>
    <t>Mario</t>
  </si>
  <si>
    <t>Burg</t>
  </si>
  <si>
    <t>Gayle</t>
  </si>
  <si>
    <t>Drummond</t>
  </si>
  <si>
    <t>Faydra</t>
  </si>
  <si>
    <t>Zorn</t>
  </si>
  <si>
    <t>Maximilien</t>
  </si>
  <si>
    <t>Grindell</t>
  </si>
  <si>
    <t>Jolie</t>
  </si>
  <si>
    <t>McNay</t>
  </si>
  <si>
    <t>Annie</t>
  </si>
  <si>
    <t>Twiggs</t>
  </si>
  <si>
    <t>Drucie</t>
  </si>
  <si>
    <t>Minger</t>
  </si>
  <si>
    <t>Ketty</t>
  </si>
  <si>
    <t>Disley</t>
  </si>
  <si>
    <t>Teirtza</t>
  </si>
  <si>
    <t>Knutton</t>
  </si>
  <si>
    <t>Holyard</t>
  </si>
  <si>
    <t>Jolynn</t>
  </si>
  <si>
    <t>Zanetto</t>
  </si>
  <si>
    <t>Ailee</t>
  </si>
  <si>
    <t>Titcomb</t>
  </si>
  <si>
    <t>Gabbett</t>
  </si>
  <si>
    <t>Perry</t>
  </si>
  <si>
    <t>Lamburne</t>
  </si>
  <si>
    <t>Leodora</t>
  </si>
  <si>
    <t>Hryniewicki</t>
  </si>
  <si>
    <t>Jake</t>
  </si>
  <si>
    <t>Jeanel</t>
  </si>
  <si>
    <t>Nessie</t>
  </si>
  <si>
    <t>Pickerell</t>
  </si>
  <si>
    <t>Ophelia</t>
  </si>
  <si>
    <t>Borless</t>
  </si>
  <si>
    <t>Bobbette</t>
  </si>
  <si>
    <t>Eye</t>
  </si>
  <si>
    <t>Tracee</t>
  </si>
  <si>
    <t>Scone</t>
  </si>
  <si>
    <t>Mellisa</t>
  </si>
  <si>
    <t>Snelling</t>
  </si>
  <si>
    <t>Natividad</t>
  </si>
  <si>
    <t>Scates</t>
  </si>
  <si>
    <t>Valaria</t>
  </si>
  <si>
    <t>Antrag</t>
  </si>
  <si>
    <t>Teodora</t>
  </si>
  <si>
    <t>Phripp</t>
  </si>
  <si>
    <t>Englebert</t>
  </si>
  <si>
    <t>Gianneschi</t>
  </si>
  <si>
    <t>Whitaker</t>
  </si>
  <si>
    <t>Bracknell</t>
  </si>
  <si>
    <t>Jillana</t>
  </si>
  <si>
    <t>Dain</t>
  </si>
  <si>
    <t>Violetta</t>
  </si>
  <si>
    <t>Malinson</t>
  </si>
  <si>
    <t>Vallie</t>
  </si>
  <si>
    <t>Moret</t>
  </si>
  <si>
    <t>Ella</t>
  </si>
  <si>
    <t>Condit</t>
  </si>
  <si>
    <t>Correy</t>
  </si>
  <si>
    <t>MacColl</t>
  </si>
  <si>
    <t>Cletus</t>
  </si>
  <si>
    <t>Whitsey</t>
  </si>
  <si>
    <t>Marianne</t>
  </si>
  <si>
    <t>Spadelli</t>
  </si>
  <si>
    <t>Shackell</t>
  </si>
  <si>
    <t>Rae</t>
  </si>
  <si>
    <t>Clews</t>
  </si>
  <si>
    <t>Roma</t>
  </si>
  <si>
    <t>Dow</t>
  </si>
  <si>
    <t>Eldridge</t>
  </si>
  <si>
    <t>Ethington</t>
  </si>
  <si>
    <t>Rodrick</t>
  </si>
  <si>
    <t>Powling</t>
  </si>
  <si>
    <t>Monro</t>
  </si>
  <si>
    <t>Gapper</t>
  </si>
  <si>
    <t>Julie</t>
  </si>
  <si>
    <t>Peedell</t>
  </si>
  <si>
    <t>Lainey</t>
  </si>
  <si>
    <t>Fellis</t>
  </si>
  <si>
    <t>Minta</t>
  </si>
  <si>
    <t>Longforth</t>
  </si>
  <si>
    <t>Jolyn</t>
  </si>
  <si>
    <t>Ajsik</t>
  </si>
  <si>
    <t>Jarrett</t>
  </si>
  <si>
    <t>Luesley</t>
  </si>
  <si>
    <t>Shaun</t>
  </si>
  <si>
    <t>Chastel</t>
  </si>
  <si>
    <t>Shayna</t>
  </si>
  <si>
    <t>Dubose</t>
  </si>
  <si>
    <t>Tatiana</t>
  </si>
  <si>
    <t>Baudin</t>
  </si>
  <si>
    <t>Henri</t>
  </si>
  <si>
    <t>Philpin</t>
  </si>
  <si>
    <t>Corty</t>
  </si>
  <si>
    <t>Maase</t>
  </si>
  <si>
    <t>Alta</t>
  </si>
  <si>
    <t>MacCawley</t>
  </si>
  <si>
    <t>Kania</t>
  </si>
  <si>
    <t>Oakenfield</t>
  </si>
  <si>
    <t>Maudie</t>
  </si>
  <si>
    <t>Bredee</t>
  </si>
  <si>
    <t>Celestia</t>
  </si>
  <si>
    <t>Ruben</t>
  </si>
  <si>
    <t>Roanna</t>
  </si>
  <si>
    <t>Conelly</t>
  </si>
  <si>
    <t>Adriaens</t>
  </si>
  <si>
    <t>Loughney</t>
  </si>
  <si>
    <t>Kayley</t>
  </si>
  <si>
    <t>Giacomucci</t>
  </si>
  <si>
    <t>Sargent</t>
  </si>
  <si>
    <t>Mowett</t>
  </si>
  <si>
    <t>Norry</t>
  </si>
  <si>
    <t>Pock</t>
  </si>
  <si>
    <t>Lizzie</t>
  </si>
  <si>
    <t>Hughill</t>
  </si>
  <si>
    <t>Denice</t>
  </si>
  <si>
    <t>Pickthall</t>
  </si>
  <si>
    <t>Goran</t>
  </si>
  <si>
    <t>Barrim</t>
  </si>
  <si>
    <t>Joellyn</t>
  </si>
  <si>
    <t>MacFadzean</t>
  </si>
  <si>
    <t>Rouvin</t>
  </si>
  <si>
    <t>Percival</t>
  </si>
  <si>
    <t>Julietta</t>
  </si>
  <si>
    <t>Swiers</t>
  </si>
  <si>
    <t>Marjory</t>
  </si>
  <si>
    <t>Keyes</t>
  </si>
  <si>
    <t>Silva</t>
  </si>
  <si>
    <t>Sherel</t>
  </si>
  <si>
    <t>Merridie</t>
  </si>
  <si>
    <t>Lagden</t>
  </si>
  <si>
    <t>Izzy</t>
  </si>
  <si>
    <t>McCluskey</t>
  </si>
  <si>
    <t>Stephenie</t>
  </si>
  <si>
    <t>Ferryman</t>
  </si>
  <si>
    <t>Goldy</t>
  </si>
  <si>
    <t>Moxstead</t>
  </si>
  <si>
    <t>Gardiner</t>
  </si>
  <si>
    <t>Gillings</t>
  </si>
  <si>
    <t>de Quincey</t>
  </si>
  <si>
    <t>Mina</t>
  </si>
  <si>
    <t>Blaasch</t>
  </si>
  <si>
    <t>Henrie</t>
  </si>
  <si>
    <t>Harmour</t>
  </si>
  <si>
    <t>Luella</t>
  </si>
  <si>
    <t>Rief</t>
  </si>
  <si>
    <t>Gwenny</t>
  </si>
  <si>
    <t>Esherwood</t>
  </si>
  <si>
    <t>Louella</t>
  </si>
  <si>
    <t>Pond</t>
  </si>
  <si>
    <t>Ambrose</t>
  </si>
  <si>
    <t>Doog</t>
  </si>
  <si>
    <t>Quinta</t>
  </si>
  <si>
    <t>Lokier</t>
  </si>
  <si>
    <t>Iacivelli</t>
  </si>
  <si>
    <t>Teddy</t>
  </si>
  <si>
    <t>Ruthen</t>
  </si>
  <si>
    <t>Backman</t>
  </si>
  <si>
    <t>Daniella</t>
  </si>
  <si>
    <t>Allright</t>
  </si>
  <si>
    <t>Roger</t>
  </si>
  <si>
    <t>Lapere</t>
  </si>
  <si>
    <t>Maressa</t>
  </si>
  <si>
    <t>Ferre</t>
  </si>
  <si>
    <t>Mozelle</t>
  </si>
  <si>
    <t>Fatharly</t>
  </si>
  <si>
    <t>Rosina</t>
  </si>
  <si>
    <t>Dearell</t>
  </si>
  <si>
    <t>Zahara</t>
  </si>
  <si>
    <t>Kennion</t>
  </si>
  <si>
    <t>Maxie</t>
  </si>
  <si>
    <t>Matthias</t>
  </si>
  <si>
    <t>Griselda</t>
  </si>
  <si>
    <t>Jepperson</t>
  </si>
  <si>
    <t>Trevar</t>
  </si>
  <si>
    <t>Garfirth</t>
  </si>
  <si>
    <t>Neale</t>
  </si>
  <si>
    <t>Jayme</t>
  </si>
  <si>
    <t>Talya</t>
  </si>
  <si>
    <t>Rowling</t>
  </si>
  <si>
    <t>Daven</t>
  </si>
  <si>
    <t>Goosey</t>
  </si>
  <si>
    <t>Gretna</t>
  </si>
  <si>
    <t>Hugo</t>
  </si>
  <si>
    <t>Perl</t>
  </si>
  <si>
    <t>Tortis</t>
  </si>
  <si>
    <t>Nonnah</t>
  </si>
  <si>
    <t>Glayzer</t>
  </si>
  <si>
    <t>Marco</t>
  </si>
  <si>
    <t>Withams</t>
  </si>
  <si>
    <t>Sutherlan</t>
  </si>
  <si>
    <t>Bransom</t>
  </si>
  <si>
    <t>Dennison</t>
  </si>
  <si>
    <t>Carolan</t>
  </si>
  <si>
    <t>Franchot</t>
  </si>
  <si>
    <t>Volks</t>
  </si>
  <si>
    <t>Inga</t>
  </si>
  <si>
    <t>Boarer</t>
  </si>
  <si>
    <t>Fredericka</t>
  </si>
  <si>
    <t>Troucher</t>
  </si>
  <si>
    <t>Lin</t>
  </si>
  <si>
    <t>Andrys</t>
  </si>
  <si>
    <t>Cacilie</t>
  </si>
  <si>
    <t>Steynor</t>
  </si>
  <si>
    <t>Dagmar</t>
  </si>
  <si>
    <t>Simonetto</t>
  </si>
  <si>
    <t>Archibold</t>
  </si>
  <si>
    <t>Woollin</t>
  </si>
  <si>
    <t>Babb</t>
  </si>
  <si>
    <t>Botte</t>
  </si>
  <si>
    <t>Desirae</t>
  </si>
  <si>
    <t>Giacovazzo</t>
  </si>
  <si>
    <t>Felicle</t>
  </si>
  <si>
    <t>McCritichie</t>
  </si>
  <si>
    <t>Luther</t>
  </si>
  <si>
    <t>Simionato</t>
  </si>
  <si>
    <t>Josie</t>
  </si>
  <si>
    <t>Oldroyde</t>
  </si>
  <si>
    <t>Shirley</t>
  </si>
  <si>
    <t>Cromett</t>
  </si>
  <si>
    <t>Theo</t>
  </si>
  <si>
    <t>Grout</t>
  </si>
  <si>
    <t>Milka</t>
  </si>
  <si>
    <t>Garaghan</t>
  </si>
  <si>
    <t>Iolanthe</t>
  </si>
  <si>
    <t>Darte</t>
  </si>
  <si>
    <t>Noble</t>
  </si>
  <si>
    <t>Caush</t>
  </si>
  <si>
    <t>Darby</t>
  </si>
  <si>
    <t>Goulding</t>
  </si>
  <si>
    <t>Dori</t>
  </si>
  <si>
    <t>Tolomei</t>
  </si>
  <si>
    <t>Caren</t>
  </si>
  <si>
    <t>Pritchitt</t>
  </si>
  <si>
    <t>Tate</t>
  </si>
  <si>
    <t>Vynehall</t>
  </si>
  <si>
    <t>Willette</t>
  </si>
  <si>
    <t>Aglione</t>
  </si>
  <si>
    <t>Kayle</t>
  </si>
  <si>
    <t>Slowey</t>
  </si>
  <si>
    <t>Giustino</t>
  </si>
  <si>
    <t>Wimmers</t>
  </si>
  <si>
    <t>Collerd</t>
  </si>
  <si>
    <t>Gwen</t>
  </si>
  <si>
    <t>Lutty</t>
  </si>
  <si>
    <t>Rafaellle</t>
  </si>
  <si>
    <t>Clemon</t>
  </si>
  <si>
    <t>Kasper</t>
  </si>
  <si>
    <t>Barok</t>
  </si>
  <si>
    <t>Sascha</t>
  </si>
  <si>
    <t>Aspel</t>
  </si>
  <si>
    <t>Guglielmo</t>
  </si>
  <si>
    <t>Springett</t>
  </si>
  <si>
    <t>Brodie</t>
  </si>
  <si>
    <t>O'Clery</t>
  </si>
  <si>
    <t>Suzy</t>
  </si>
  <si>
    <t>Steward</t>
  </si>
  <si>
    <t>Sallyanne</t>
  </si>
  <si>
    <t>MacCague</t>
  </si>
  <si>
    <t>Beardsell</t>
  </si>
  <si>
    <t>Elena</t>
  </si>
  <si>
    <t>Marshallsay</t>
  </si>
  <si>
    <t>Dalis</t>
  </si>
  <si>
    <t>Brownsett</t>
  </si>
  <si>
    <t>Elnora</t>
  </si>
  <si>
    <t>Arnaudot</t>
  </si>
  <si>
    <t>Ephraim</t>
  </si>
  <si>
    <t>Philipson</t>
  </si>
  <si>
    <t>Berty</t>
  </si>
  <si>
    <t>Ambrosetti</t>
  </si>
  <si>
    <t>Deerdre</t>
  </si>
  <si>
    <t>Roscrigg</t>
  </si>
  <si>
    <t>Tan</t>
  </si>
  <si>
    <t>D'Adamo</t>
  </si>
  <si>
    <t>Hagen</t>
  </si>
  <si>
    <t>McBrearty</t>
  </si>
  <si>
    <t>Jon</t>
  </si>
  <si>
    <t>Jorden</t>
  </si>
  <si>
    <t>Walden</t>
  </si>
  <si>
    <t>Ferrier</t>
  </si>
  <si>
    <t>Tracey</t>
  </si>
  <si>
    <t>Daintith</t>
  </si>
  <si>
    <t>Evania</t>
  </si>
  <si>
    <t>Jarmyn</t>
  </si>
  <si>
    <t>Baxter</t>
  </si>
  <si>
    <t>Jorge</t>
  </si>
  <si>
    <t>Danica</t>
  </si>
  <si>
    <t>Baughn</t>
  </si>
  <si>
    <t>Marlow</t>
  </si>
  <si>
    <t>Brithman</t>
  </si>
  <si>
    <t>Darcee</t>
  </si>
  <si>
    <t>Kench</t>
  </si>
  <si>
    <t>Knox</t>
  </si>
  <si>
    <t>Gosby</t>
  </si>
  <si>
    <t>Bettye</t>
  </si>
  <si>
    <t>Orteau</t>
  </si>
  <si>
    <t>Kristo</t>
  </si>
  <si>
    <t>Wakeman</t>
  </si>
  <si>
    <t>Nickolas</t>
  </si>
  <si>
    <t>Diwell</t>
  </si>
  <si>
    <t>Broddie</t>
  </si>
  <si>
    <t>Armell</t>
  </si>
  <si>
    <t>Single Supplement</t>
  </si>
  <si>
    <t>Yellow Fever</t>
  </si>
  <si>
    <t>Joy Crosby</t>
  </si>
  <si>
    <t>Cassidy Zamora</t>
  </si>
  <si>
    <t>Colt Bryan</t>
  </si>
  <si>
    <t>Orla Hurley</t>
  </si>
  <si>
    <t>Zane Williams</t>
  </si>
  <si>
    <t>Mitchy Long</t>
  </si>
  <si>
    <t>Chris Johnson</t>
  </si>
  <si>
    <t>This Month</t>
  </si>
  <si>
    <t>Archie Johnson</t>
  </si>
  <si>
    <t>Theresa Rowland</t>
  </si>
  <si>
    <t>Jerry Jackson</t>
  </si>
  <si>
    <t>Carlos Rosen</t>
  </si>
  <si>
    <t>Tina Tannen</t>
  </si>
  <si>
    <t>Angela Wilson</t>
  </si>
  <si>
    <t>Sally Sparrow</t>
  </si>
  <si>
    <t>Mary Ellis</t>
  </si>
  <si>
    <t>Colin Harvard</t>
  </si>
  <si>
    <t>Jared Keysborough</t>
  </si>
  <si>
    <t>YTD Sales</t>
  </si>
  <si>
    <t>Salesperson</t>
  </si>
  <si>
    <t>Bonus</t>
  </si>
  <si>
    <t>AC3456</t>
  </si>
  <si>
    <t>AC3567</t>
  </si>
  <si>
    <t>LT170-1</t>
  </si>
  <si>
    <t>XT313</t>
  </si>
  <si>
    <t>TX11454</t>
  </si>
  <si>
    <t>XT318</t>
  </si>
  <si>
    <t>XX1147</t>
  </si>
  <si>
    <t>QF0009</t>
  </si>
  <si>
    <t>AC3310</t>
  </si>
  <si>
    <t>LT170-10</t>
  </si>
  <si>
    <t>AC3678</t>
  </si>
  <si>
    <t>AC3789</t>
  </si>
  <si>
    <t>LT170-2</t>
  </si>
  <si>
    <t>XT314</t>
  </si>
  <si>
    <t>Action Required</t>
  </si>
  <si>
    <t>Uriel Vaughn</t>
  </si>
  <si>
    <t>Darryl Alexander</t>
  </si>
  <si>
    <t>Cynthia Traynor</t>
  </si>
  <si>
    <t>Booking Fee</t>
  </si>
  <si>
    <t>Total</t>
  </si>
  <si>
    <t>Part Time</t>
  </si>
  <si>
    <t>(0419)891-096</t>
  </si>
  <si>
    <t>Administration</t>
  </si>
  <si>
    <t>Personal Assistant</t>
  </si>
  <si>
    <t>Virr</t>
  </si>
  <si>
    <t>Saloma</t>
  </si>
  <si>
    <t>Full Time</t>
  </si>
  <si>
    <t>(0411)225-063</t>
  </si>
  <si>
    <t>Sales &amp; Marketing</t>
  </si>
  <si>
    <t>Account Manager</t>
  </si>
  <si>
    <t>Van Rembrandt</t>
  </si>
  <si>
    <t>Allister</t>
  </si>
  <si>
    <t>(0417)926-717</t>
  </si>
  <si>
    <t>Event co-ordinator</t>
  </si>
  <si>
    <t>Vallery</t>
  </si>
  <si>
    <t>Gerald</t>
  </si>
  <si>
    <t>(0417)803-444</t>
  </si>
  <si>
    <t>IT</t>
  </si>
  <si>
    <t>Help Desk Support Officer</t>
  </si>
  <si>
    <t>Udie</t>
  </si>
  <si>
    <t>Lefty</t>
  </si>
  <si>
    <t>(0417)720-998</t>
  </si>
  <si>
    <t>Corporate Catering</t>
  </si>
  <si>
    <t>Tuke</t>
  </si>
  <si>
    <t>Brade</t>
  </si>
  <si>
    <t>(0415)368-350</t>
  </si>
  <si>
    <t>Programmer</t>
  </si>
  <si>
    <t>Treharne</t>
  </si>
  <si>
    <t>Chloe</t>
  </si>
  <si>
    <t>(0416)428-563</t>
  </si>
  <si>
    <t>Health and Safety Officer</t>
  </si>
  <si>
    <t>Tommasuzzi</t>
  </si>
  <si>
    <t>Baird</t>
  </si>
  <si>
    <t>(0416)394-659</t>
  </si>
  <si>
    <t>Call Centre Officer</t>
  </si>
  <si>
    <t>Stenett</t>
  </si>
  <si>
    <t>Vernor</t>
  </si>
  <si>
    <t>(0417)208-599</t>
  </si>
  <si>
    <t>Stearndale</t>
  </si>
  <si>
    <t>Peggie</t>
  </si>
  <si>
    <t>(0417)162-605</t>
  </si>
  <si>
    <t>Team Leader</t>
  </si>
  <si>
    <t>Sparke</t>
  </si>
  <si>
    <t>Tod</t>
  </si>
  <si>
    <t>(0410)694-358</t>
  </si>
  <si>
    <t>Public Relations Officer</t>
  </si>
  <si>
    <t>Skillett</t>
  </si>
  <si>
    <t>Sandra</t>
  </si>
  <si>
    <t>(0409)677-122</t>
  </si>
  <si>
    <t>Executive</t>
  </si>
  <si>
    <t>Finance Manager</t>
  </si>
  <si>
    <t>Sket</t>
  </si>
  <si>
    <t>Woody</t>
  </si>
  <si>
    <t>(0418)805-509</t>
  </si>
  <si>
    <t>Public Relations Assistant</t>
  </si>
  <si>
    <t>Skentelbury</t>
  </si>
  <si>
    <t>Arley</t>
  </si>
  <si>
    <t>(0410)341-585</t>
  </si>
  <si>
    <t>Technical Support Officer</t>
  </si>
  <si>
    <t>Shackle</t>
  </si>
  <si>
    <t>Sauveur</t>
  </si>
  <si>
    <t>(0410)520-222</t>
  </si>
  <si>
    <t>Marketing Officer</t>
  </si>
  <si>
    <t>Sergison</t>
  </si>
  <si>
    <t>Claresta</t>
  </si>
  <si>
    <t>(0410)644-174</t>
  </si>
  <si>
    <t>Campaign Officer</t>
  </si>
  <si>
    <t>Scown</t>
  </si>
  <si>
    <t>Tannie</t>
  </si>
  <si>
    <t>(0410)672-044</t>
  </si>
  <si>
    <t>Schermick</t>
  </si>
  <si>
    <t>Alejandrina</t>
  </si>
  <si>
    <t>(0413)654-044</t>
  </si>
  <si>
    <t>Rowan</t>
  </si>
  <si>
    <t>Veronika</t>
  </si>
  <si>
    <t>(0410)094-246</t>
  </si>
  <si>
    <t>Director</t>
  </si>
  <si>
    <t>Rossi</t>
  </si>
  <si>
    <t>Brad</t>
  </si>
  <si>
    <t>(0415)649-252</t>
  </si>
  <si>
    <t>Administration Manager</t>
  </si>
  <si>
    <t>Rikard</t>
  </si>
  <si>
    <t>Nap</t>
  </si>
  <si>
    <t>(0413)743-828</t>
  </si>
  <si>
    <t>Project Manager</t>
  </si>
  <si>
    <t>Richarz</t>
  </si>
  <si>
    <t>Margaret</t>
  </si>
  <si>
    <t>(0417)838-998</t>
  </si>
  <si>
    <t>Riccio</t>
  </si>
  <si>
    <t>Alf</t>
  </si>
  <si>
    <t>(0413)795-171</t>
  </si>
  <si>
    <t>Event Manager</t>
  </si>
  <si>
    <t>Really</t>
  </si>
  <si>
    <t>Linnell</t>
  </si>
  <si>
    <t>(0414)998-098</t>
  </si>
  <si>
    <t>IT Manager</t>
  </si>
  <si>
    <t>Porrett</t>
  </si>
  <si>
    <t>Lonni</t>
  </si>
  <si>
    <t>(0415)543-189</t>
  </si>
  <si>
    <t>Portfolio Manager</t>
  </si>
  <si>
    <t>Pavel</t>
  </si>
  <si>
    <t>Tait</t>
  </si>
  <si>
    <t>(0416)485-457</t>
  </si>
  <si>
    <t>Research &amp; Development</t>
  </si>
  <si>
    <t>O'Shaughnessy</t>
  </si>
  <si>
    <t>Rubina</t>
  </si>
  <si>
    <t>(0408)474-529</t>
  </si>
  <si>
    <t>Finance Officer</t>
  </si>
  <si>
    <t>Okker</t>
  </si>
  <si>
    <t>Gordan</t>
  </si>
  <si>
    <t>(0414)338-016</t>
  </si>
  <si>
    <t>Dara</t>
  </si>
  <si>
    <t>(0414)942-580</t>
  </si>
  <si>
    <t>Murty</t>
  </si>
  <si>
    <t>Johnny</t>
  </si>
  <si>
    <t>(0419)817-864</t>
  </si>
  <si>
    <t>Moseley</t>
  </si>
  <si>
    <t>Rozelle</t>
  </si>
  <si>
    <t>(0418)368-474</t>
  </si>
  <si>
    <t>Technical Support Leader</t>
  </si>
  <si>
    <t>Minihan</t>
  </si>
  <si>
    <t>Diena</t>
  </si>
  <si>
    <t>(0415)899-377</t>
  </si>
  <si>
    <t>Administrative Assistant</t>
  </si>
  <si>
    <t>Minchindon</t>
  </si>
  <si>
    <t>Gonzales</t>
  </si>
  <si>
    <t>(0413)706-462</t>
  </si>
  <si>
    <t>McRitchie</t>
  </si>
  <si>
    <t>Ninnetta</t>
  </si>
  <si>
    <t>(0413)950-760</t>
  </si>
  <si>
    <t>Admin Assistant</t>
  </si>
  <si>
    <t>Martinot</t>
  </si>
  <si>
    <t>Erena</t>
  </si>
  <si>
    <t>(0419)768-743</t>
  </si>
  <si>
    <t>Senior Programmer</t>
  </si>
  <si>
    <t>Marney</t>
  </si>
  <si>
    <t>Danell</t>
  </si>
  <si>
    <t>(0414)641-815</t>
  </si>
  <si>
    <t>Mantrip</t>
  </si>
  <si>
    <t>Kariotta</t>
  </si>
  <si>
    <t>(0414)306-215</t>
  </si>
  <si>
    <t>Mager</t>
  </si>
  <si>
    <t>Marlee</t>
  </si>
  <si>
    <t>(0417)624-086</t>
  </si>
  <si>
    <t>Project Officer</t>
  </si>
  <si>
    <t>MacKee</t>
  </si>
  <si>
    <t>Cathy</t>
  </si>
  <si>
    <t>(0414)109-298</t>
  </si>
  <si>
    <t>Lukins</t>
  </si>
  <si>
    <t>Cos</t>
  </si>
  <si>
    <t>(0419)903-793</t>
  </si>
  <si>
    <t>Sales Assistant</t>
  </si>
  <si>
    <t>Low</t>
  </si>
  <si>
    <t>Udall</t>
  </si>
  <si>
    <t>(0410)497-095</t>
  </si>
  <si>
    <t>Reception Desk Assistant</t>
  </si>
  <si>
    <t>Loren</t>
  </si>
  <si>
    <t>Hamish</t>
  </si>
  <si>
    <t>(0408)599-072</t>
  </si>
  <si>
    <t>Loddy</t>
  </si>
  <si>
    <t>Herb</t>
  </si>
  <si>
    <t>(0413)120-897</t>
  </si>
  <si>
    <t>Livingstone</t>
  </si>
  <si>
    <t>Danni</t>
  </si>
  <si>
    <t>(0408)170-574</t>
  </si>
  <si>
    <t>Senior Finance Officer</t>
  </si>
  <si>
    <t>Leggett</t>
  </si>
  <si>
    <t>Bianca</t>
  </si>
  <si>
    <t>(0414)378-591</t>
  </si>
  <si>
    <t>Klewer</t>
  </si>
  <si>
    <t>Felix</t>
  </si>
  <si>
    <t>(0412)414-924</t>
  </si>
  <si>
    <t>Keynd</t>
  </si>
  <si>
    <t>Erica</t>
  </si>
  <si>
    <t>(0419)614-468</t>
  </si>
  <si>
    <t>Ketteridge</t>
  </si>
  <si>
    <t>Camey</t>
  </si>
  <si>
    <t>(0413)099-857</t>
  </si>
  <si>
    <t>Jehu</t>
  </si>
  <si>
    <t>Conn</t>
  </si>
  <si>
    <t>(0409)755-620</t>
  </si>
  <si>
    <t>Ickovitz</t>
  </si>
  <si>
    <t>Darrell</t>
  </si>
  <si>
    <t>(0416)242-272</t>
  </si>
  <si>
    <t>Houldey</t>
  </si>
  <si>
    <t>Mata</t>
  </si>
  <si>
    <t>(0418)594-382</t>
  </si>
  <si>
    <t>Herrema</t>
  </si>
  <si>
    <t>Cassandry</t>
  </si>
  <si>
    <t>(0411)075-415</t>
  </si>
  <si>
    <t>Senior Manager</t>
  </si>
  <si>
    <t>Harryman</t>
  </si>
  <si>
    <t>Teddie</t>
  </si>
  <si>
    <t>(0412)189-638</t>
  </si>
  <si>
    <t>Haliday</t>
  </si>
  <si>
    <t>Moyna</t>
  </si>
  <si>
    <t>(0413)625-673</t>
  </si>
  <si>
    <t>Assistant Manager</t>
  </si>
  <si>
    <t>Guirard</t>
  </si>
  <si>
    <t>Sib</t>
  </si>
  <si>
    <t>(0414)471-565</t>
  </si>
  <si>
    <t>Gudgin</t>
  </si>
  <si>
    <t>Alison</t>
  </si>
  <si>
    <t>(0408)247-998</t>
  </si>
  <si>
    <t>Goolden</t>
  </si>
  <si>
    <t>Wren</t>
  </si>
  <si>
    <t>(0412)573-673</t>
  </si>
  <si>
    <t>Gladwin</t>
  </si>
  <si>
    <t>Cleon</t>
  </si>
  <si>
    <t>(0418)721-698</t>
  </si>
  <si>
    <t>Gillaspy</t>
  </si>
  <si>
    <t>Trude</t>
  </si>
  <si>
    <t>(0412)470-299</t>
  </si>
  <si>
    <t>Senior Accountant</t>
  </si>
  <si>
    <t>Galbraith</t>
  </si>
  <si>
    <t>Aviva</t>
  </si>
  <si>
    <t>(0409)967-414</t>
  </si>
  <si>
    <t>Fries</t>
  </si>
  <si>
    <t>Joby</t>
  </si>
  <si>
    <t>(0417)243-624</t>
  </si>
  <si>
    <t>Campaign Assistant</t>
  </si>
  <si>
    <t>Frears</t>
  </si>
  <si>
    <t>Octavius</t>
  </si>
  <si>
    <t>(0412)227-354</t>
  </si>
  <si>
    <t>Farron</t>
  </si>
  <si>
    <t>Irene</t>
  </si>
  <si>
    <t>(0417)611-748</t>
  </si>
  <si>
    <t>Facher</t>
  </si>
  <si>
    <t>Inger</t>
  </si>
  <si>
    <t>(0412)798-369</t>
  </si>
  <si>
    <t>Elbourn</t>
  </si>
  <si>
    <t>Alister</t>
  </si>
  <si>
    <t>(0414)056-708</t>
  </si>
  <si>
    <t>Edmundson</t>
  </si>
  <si>
    <t>Lilli</t>
  </si>
  <si>
    <t>(0418)303-107</t>
  </si>
  <si>
    <t>Accountant</t>
  </si>
  <si>
    <t>Edlyn</t>
  </si>
  <si>
    <t>Ilsa</t>
  </si>
  <si>
    <t>(0415)155-752</t>
  </si>
  <si>
    <t>Services Manager</t>
  </si>
  <si>
    <t>Dunkley</t>
  </si>
  <si>
    <t>Ellissa</t>
  </si>
  <si>
    <t>(0412)190-987</t>
  </si>
  <si>
    <t>Junior Programmer</t>
  </si>
  <si>
    <t>Drinkeld</t>
  </si>
  <si>
    <t>Alic</t>
  </si>
  <si>
    <t>(0419)737-816</t>
  </si>
  <si>
    <t>Researcher</t>
  </si>
  <si>
    <t>Dorin</t>
  </si>
  <si>
    <t>Jilly</t>
  </si>
  <si>
    <t>(0409)850-225</t>
  </si>
  <si>
    <t>Di Lucia</t>
  </si>
  <si>
    <t>Starlin</t>
  </si>
  <si>
    <t>(0411)475-133</t>
  </si>
  <si>
    <t>De Miranda</t>
  </si>
  <si>
    <t>Donelle</t>
  </si>
  <si>
    <t>(0416)076-963</t>
  </si>
  <si>
    <t>De Mattia</t>
  </si>
  <si>
    <t>Melly</t>
  </si>
  <si>
    <t>(0419)826-077</t>
  </si>
  <si>
    <t>D'Arrigo</t>
  </si>
  <si>
    <t>Kareem</t>
  </si>
  <si>
    <t>(0418)328-393</t>
  </si>
  <si>
    <t>Crippen</t>
  </si>
  <si>
    <t>Bee</t>
  </si>
  <si>
    <t>(0408)433-189</t>
  </si>
  <si>
    <t>Crates</t>
  </si>
  <si>
    <t>Tedmund</t>
  </si>
  <si>
    <t>(0419)208-367</t>
  </si>
  <si>
    <t>Cowely</t>
  </si>
  <si>
    <t>Glynis</t>
  </si>
  <si>
    <t>(0415)237-676</t>
  </si>
  <si>
    <t>Coppens</t>
  </si>
  <si>
    <t>Laurena</t>
  </si>
  <si>
    <t>(0418)323-231</t>
  </si>
  <si>
    <t>Receptionist</t>
  </si>
  <si>
    <t>Como</t>
  </si>
  <si>
    <t>Shandy</t>
  </si>
  <si>
    <t>(0409)010-802</t>
  </si>
  <si>
    <t>Campaign Manager</t>
  </si>
  <si>
    <t>Comerford</t>
  </si>
  <si>
    <t>Ogdan</t>
  </si>
  <si>
    <t>(0412)626-203</t>
  </si>
  <si>
    <t>Colledge</t>
  </si>
  <si>
    <t>Kingston</t>
  </si>
  <si>
    <t>(0408)970-192</t>
  </si>
  <si>
    <t>Climson</t>
  </si>
  <si>
    <t>Gerri</t>
  </si>
  <si>
    <t>(0417)891-005</t>
  </si>
  <si>
    <t>Chief Executive Officer</t>
  </si>
  <si>
    <t>Clayfield</t>
  </si>
  <si>
    <t>(0411)207-164</t>
  </si>
  <si>
    <t>Chaperling</t>
  </si>
  <si>
    <t>Esdras</t>
  </si>
  <si>
    <t>(0408)303-218</t>
  </si>
  <si>
    <t>Cavan</t>
  </si>
  <si>
    <t>Jaine</t>
  </si>
  <si>
    <t>(0415)822-180</t>
  </si>
  <si>
    <t>Camerana</t>
  </si>
  <si>
    <t>Antonietta</t>
  </si>
  <si>
    <t>(0418)811-965</t>
  </si>
  <si>
    <t>Callway</t>
  </si>
  <si>
    <t>Weylin</t>
  </si>
  <si>
    <t>(0417)814-205</t>
  </si>
  <si>
    <t>Sales Manager</t>
  </si>
  <si>
    <t>Buntin</t>
  </si>
  <si>
    <t>(0416)642-090</t>
  </si>
  <si>
    <t>Bucktharp</t>
  </si>
  <si>
    <t>Antonina</t>
  </si>
  <si>
    <t>(0410)176-151</t>
  </si>
  <si>
    <t>Bristow</t>
  </si>
  <si>
    <t>Ursola</t>
  </si>
  <si>
    <t>(0408)405-158</t>
  </si>
  <si>
    <t>Bride</t>
  </si>
  <si>
    <t>Valencia</t>
  </si>
  <si>
    <t>(0419)145-705</t>
  </si>
  <si>
    <t>Bradberry</t>
  </si>
  <si>
    <t>Sioux</t>
  </si>
  <si>
    <t>(0412)827-726</t>
  </si>
  <si>
    <t>Investment Manager</t>
  </si>
  <si>
    <t>Brach</t>
  </si>
  <si>
    <t>(0415)231-575</t>
  </si>
  <si>
    <t>Bothe</t>
  </si>
  <si>
    <t>Bailey</t>
  </si>
  <si>
    <t>(0413)686-980</t>
  </si>
  <si>
    <t>Human Resources Manager</t>
  </si>
  <si>
    <t>Bloxsum</t>
  </si>
  <si>
    <t>Camellia</t>
  </si>
  <si>
    <t>(0416)860-324</t>
  </si>
  <si>
    <t>Bloodworthe</t>
  </si>
  <si>
    <t>Alleyn</t>
  </si>
  <si>
    <t>(0419)470-837</t>
  </si>
  <si>
    <t>Bessett</t>
  </si>
  <si>
    <t>Hortense</t>
  </si>
  <si>
    <t>(0419)524-738</t>
  </si>
  <si>
    <t>Bernat</t>
  </si>
  <si>
    <t>Benito</t>
  </si>
  <si>
    <t>(0413)156-154</t>
  </si>
  <si>
    <t>Beeson</t>
  </si>
  <si>
    <t>Rooney</t>
  </si>
  <si>
    <t>(0419)048-368</t>
  </si>
  <si>
    <t>Baskerville</t>
  </si>
  <si>
    <t>Krysta</t>
  </si>
  <si>
    <t>(0414)764-371</t>
  </si>
  <si>
    <t>Arlett</t>
  </si>
  <si>
    <t>Barnabas</t>
  </si>
  <si>
    <t>(0409)565-490</t>
  </si>
  <si>
    <t>Allibon</t>
  </si>
  <si>
    <t>York</t>
  </si>
  <si>
    <t>(0419)850-293</t>
  </si>
  <si>
    <t>Albertson</t>
  </si>
  <si>
    <t>Oran</t>
  </si>
  <si>
    <t>(0418)205-112</t>
  </si>
  <si>
    <t>Catering Assistant</t>
  </si>
  <si>
    <t>Adelman</t>
  </si>
  <si>
    <t>Nicolai</t>
  </si>
  <si>
    <t>(0418)802-274</t>
  </si>
  <si>
    <t>Abley</t>
  </si>
  <si>
    <t>Lydon</t>
  </si>
  <si>
    <t>(0413)506-516</t>
  </si>
  <si>
    <t>Abbe</t>
  </si>
  <si>
    <t>Carlina</t>
  </si>
  <si>
    <t>Voluntary Super</t>
  </si>
  <si>
    <t>Salary</t>
  </si>
  <si>
    <t>Weekly Hours</t>
  </si>
  <si>
    <t>Status</t>
  </si>
  <si>
    <t>Date of Birth</t>
  </si>
  <si>
    <t>Started</t>
  </si>
  <si>
    <t>PhoneNo</t>
  </si>
  <si>
    <t>Department</t>
  </si>
  <si>
    <t>Job Title</t>
  </si>
  <si>
    <t>Surname</t>
  </si>
  <si>
    <t>First Name</t>
  </si>
  <si>
    <t>Employee ID</t>
  </si>
  <si>
    <t>Long Service Available</t>
  </si>
  <si>
    <t>Salary Sacrifice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</si>
</sst>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;\-&quot;$&quot;#,##0.00"/>
    <numFmt numFmtId="8" formatCode="&quot;$&quot;#,##0.00;[Red]\-&quot;$&quot;#,##0.00"/>
    <numFmt numFmtId="164" formatCode="&quot;$&quot;#,##0_);\(&quot;$&quot;#,##0\)"/>
    <numFmt numFmtId="165" formatCode="&quot;$&quot;#,##0.00_);[Red]\(&quot;$&quot;#,##0.00\)"/>
    <numFmt numFmtId="166" formatCode="dd\ mmm\ yyyy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name val="Helv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name val="Calibri"/>
      <family val="2"/>
      <scheme val="minor"/>
    </font>
    <font>
      <sz val="11"/>
      <color rgb="FF006100"/>
      <name val="Calibri"/>
      <family val="2"/>
    </font>
    <font>
      <sz val="11"/>
      <color theme="1"/>
      <name val="Calibri Light"/>
      <family val="2"/>
    </font>
  </fonts>
  <fills count="11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rgb="FFD0D7E5"/>
      </left>
      <right/>
      <top/>
      <bottom/>
      <diagonal/>
    </border>
  </borders>
  <cellStyleXfs count="13">
    <xf numFmtId="0" fontId="0" fillId="0" borderId="0"/>
    <xf numFmtId="0" fontId="7" fillId="6" borderId="0"/>
    <xf numFmtId="0" fontId="8" fillId="7" borderId="7" applyNumberFormat="0" applyAlignment="0" applyProtection="0"/>
    <xf numFmtId="0" fontId="9" fillId="8" borderId="8" applyNumberFormat="0" applyAlignment="0" applyProtection="0"/>
    <xf numFmtId="0" fontId="10" fillId="6" borderId="0"/>
    <xf numFmtId="165" fontId="7" fillId="6" borderId="0" applyFont="0" applyFill="0" applyBorder="0" applyAlignment="0" applyProtection="0"/>
    <xf numFmtId="0" fontId="10" fillId="9" borderId="0"/>
    <xf numFmtId="49" fontId="9" fillId="8" borderId="1" applyBorder="0">
      <alignment horizontal="center"/>
    </xf>
    <xf numFmtId="0" fontId="11" fillId="8" borderId="17" applyBorder="0">
      <alignment horizontal="left"/>
    </xf>
    <xf numFmtId="9" fontId="12" fillId="6" borderId="0" applyFont="0" applyFill="0" applyBorder="0" applyAlignment="0" applyProtection="0"/>
    <xf numFmtId="0" fontId="13" fillId="10" borderId="0" applyNumberFormat="0" applyBorder="0" applyAlignment="0" applyProtection="0"/>
    <xf numFmtId="0" fontId="1" fillId="6" borderId="0"/>
    <xf numFmtId="0" fontId="15" fillId="10" borderId="0" applyNumberFormat="0" applyBorder="0" applyAlignment="0" applyProtection="0"/>
  </cellStyleXfs>
  <cellXfs count="58">
    <xf numFmtId="0" fontId="0" fillId="0" borderId="0" xfId="0"/>
    <xf numFmtId="0" fontId="3" fillId="2" borderId="2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right" vertical="center" wrapText="1"/>
    </xf>
    <xf numFmtId="166" fontId="5" fillId="4" borderId="4" xfId="0" applyNumberFormat="1" applyFont="1" applyFill="1" applyBorder="1" applyAlignment="1">
      <alignment horizontal="right" vertical="center" wrapText="1"/>
    </xf>
    <xf numFmtId="7" fontId="6" fillId="5" borderId="5" xfId="0" applyNumberFormat="1" applyFont="1" applyFill="1" applyBorder="1" applyAlignment="1">
      <alignment horizontal="right" vertical="center" wrapText="1"/>
    </xf>
    <xf numFmtId="166" fontId="3" fillId="4" borderId="6" xfId="0" applyNumberFormat="1" applyFont="1" applyFill="1" applyBorder="1" applyAlignment="1">
      <alignment horizontal="right" vertical="center" wrapText="1"/>
    </xf>
    <xf numFmtId="0" fontId="3" fillId="6" borderId="20" xfId="0" applyFont="1" applyFill="1" applyBorder="1" applyAlignment="1">
      <alignment vertical="center" wrapText="1"/>
    </xf>
    <xf numFmtId="0" fontId="3" fillId="6" borderId="20" xfId="0" applyFont="1" applyFill="1" applyBorder="1" applyAlignment="1">
      <alignment horizontal="right" vertical="center" wrapText="1"/>
    </xf>
    <xf numFmtId="166" fontId="3" fillId="6" borderId="20" xfId="0" applyNumberFormat="1" applyFont="1" applyFill="1" applyBorder="1" applyAlignment="1">
      <alignment horizontal="right" vertical="center" wrapText="1"/>
    </xf>
    <xf numFmtId="7" fontId="3" fillId="6" borderId="20" xfId="0" applyNumberFormat="1" applyFont="1" applyFill="1" applyBorder="1" applyAlignment="1">
      <alignment horizontal="right" vertical="center" wrapText="1"/>
    </xf>
    <xf numFmtId="0" fontId="3" fillId="6" borderId="21" xfId="0" applyFont="1" applyFill="1" applyBorder="1" applyAlignment="1">
      <alignment vertical="center" wrapText="1"/>
    </xf>
    <xf numFmtId="0" fontId="3" fillId="6" borderId="21" xfId="0" applyFont="1" applyFill="1" applyBorder="1" applyAlignment="1">
      <alignment horizontal="right" vertical="center" wrapText="1"/>
    </xf>
    <xf numFmtId="166" fontId="3" fillId="6" borderId="21" xfId="0" applyNumberFormat="1" applyFont="1" applyFill="1" applyBorder="1" applyAlignment="1">
      <alignment horizontal="right" vertical="center" wrapText="1"/>
    </xf>
    <xf numFmtId="7" fontId="3" fillId="6" borderId="21" xfId="0" applyNumberFormat="1" applyFont="1" applyFill="1" applyBorder="1" applyAlignment="1">
      <alignment horizontal="right" vertical="center" wrapText="1"/>
    </xf>
    <xf numFmtId="7" fontId="3" fillId="6" borderId="0" xfId="0" applyNumberFormat="1" applyFont="1" applyFill="1" applyAlignment="1">
      <alignment horizontal="right" vertical="center" wrapText="1"/>
    </xf>
    <xf numFmtId="7" fontId="6" fillId="5" borderId="0" xfId="0" applyNumberFormat="1" applyFont="1" applyFill="1" applyAlignment="1">
      <alignment horizontal="right" vertical="center" wrapText="1"/>
    </xf>
    <xf numFmtId="0" fontId="13" fillId="10" borderId="13" xfId="10" applyNumberFormat="1" applyBorder="1" applyAlignment="1">
      <alignment horizontal="center" vertical="center"/>
    </xf>
    <xf numFmtId="0" fontId="13" fillId="10" borderId="12" xfId="10" applyNumberFormat="1" applyBorder="1" applyAlignment="1">
      <alignment horizontal="center" vertical="center"/>
    </xf>
    <xf numFmtId="0" fontId="14" fillId="6" borderId="0" xfId="1" applyFont="1"/>
    <xf numFmtId="164" fontId="14" fillId="6" borderId="0" xfId="1" applyNumberFormat="1" applyFont="1"/>
    <xf numFmtId="0" fontId="2" fillId="0" borderId="0" xfId="0" applyFont="1"/>
    <xf numFmtId="9" fontId="14" fillId="6" borderId="0" xfId="9" applyFont="1"/>
    <xf numFmtId="49" fontId="13" fillId="10" borderId="15" xfId="10" applyNumberFormat="1" applyBorder="1" applyAlignment="1" applyProtection="1">
      <alignment horizontal="center" vertical="center"/>
    </xf>
    <xf numFmtId="49" fontId="13" fillId="10" borderId="14" xfId="10" applyNumberFormat="1" applyBorder="1" applyAlignment="1" applyProtection="1">
      <alignment horizontal="center" vertical="center"/>
    </xf>
    <xf numFmtId="0" fontId="14" fillId="6" borderId="0" xfId="4" applyFont="1"/>
    <xf numFmtId="14" fontId="14" fillId="6" borderId="0" xfId="4" applyNumberFormat="1" applyFont="1"/>
    <xf numFmtId="165" fontId="14" fillId="6" borderId="0" xfId="5" applyFont="1" applyFill="1" applyBorder="1" applyProtection="1"/>
    <xf numFmtId="15" fontId="14" fillId="6" borderId="0" xfId="4" applyNumberFormat="1" applyFont="1"/>
    <xf numFmtId="0" fontId="14" fillId="6" borderId="0" xfId="6" applyFont="1" applyFill="1"/>
    <xf numFmtId="49" fontId="13" fillId="10" borderId="0" xfId="10" applyNumberFormat="1" applyBorder="1" applyAlignment="1" applyProtection="1">
      <alignment horizontal="center" vertical="center"/>
    </xf>
    <xf numFmtId="0" fontId="14" fillId="6" borderId="13" xfId="4" applyFont="1" applyBorder="1"/>
    <xf numFmtId="0" fontId="14" fillId="6" borderId="11" xfId="4" applyFont="1" applyBorder="1"/>
    <xf numFmtId="0" fontId="14" fillId="6" borderId="10" xfId="4" applyFont="1" applyBorder="1"/>
    <xf numFmtId="0" fontId="14" fillId="6" borderId="19" xfId="4" applyFont="1" applyBorder="1"/>
    <xf numFmtId="0" fontId="14" fillId="6" borderId="18" xfId="4" applyFont="1" applyBorder="1"/>
    <xf numFmtId="0" fontId="14" fillId="6" borderId="9" xfId="4" applyFont="1" applyBorder="1"/>
    <xf numFmtId="0" fontId="14" fillId="6" borderId="0" xfId="4" applyFont="1" applyAlignment="1">
      <alignment horizontal="right"/>
    </xf>
    <xf numFmtId="0" fontId="14" fillId="6" borderId="0" xfId="4" applyFont="1" applyAlignment="1">
      <alignment vertical="center"/>
    </xf>
    <xf numFmtId="49" fontId="13" fillId="10" borderId="16" xfId="10" applyNumberFormat="1" applyBorder="1" applyAlignment="1" applyProtection="1">
      <alignment horizontal="center" vertical="center"/>
    </xf>
    <xf numFmtId="49" fontId="13" fillId="10" borderId="16" xfId="10" applyNumberFormat="1" applyBorder="1" applyAlignment="1">
      <alignment horizontal="center" vertical="center"/>
    </xf>
    <xf numFmtId="49" fontId="13" fillId="10" borderId="14" xfId="10" applyNumberFormat="1" applyBorder="1" applyAlignment="1">
      <alignment horizontal="center" vertical="center"/>
    </xf>
    <xf numFmtId="0" fontId="3" fillId="6" borderId="22" xfId="0" applyFont="1" applyFill="1" applyBorder="1" applyAlignment="1">
      <alignment vertical="center" wrapText="1"/>
    </xf>
    <xf numFmtId="0" fontId="3" fillId="6" borderId="22" xfId="0" applyFont="1" applyFill="1" applyBorder="1" applyAlignment="1">
      <alignment horizontal="right" vertical="center" wrapText="1"/>
    </xf>
    <xf numFmtId="166" fontId="3" fillId="6" borderId="22" xfId="0" applyNumberFormat="1" applyFont="1" applyFill="1" applyBorder="1" applyAlignment="1">
      <alignment horizontal="right" vertical="center" wrapText="1"/>
    </xf>
    <xf numFmtId="7" fontId="3" fillId="6" borderId="22" xfId="0" applyNumberFormat="1" applyFont="1" applyFill="1" applyBorder="1" applyAlignment="1">
      <alignment horizontal="right" vertical="center" wrapText="1"/>
    </xf>
    <xf numFmtId="0" fontId="13" fillId="10" borderId="0" xfId="10" applyBorder="1" applyAlignment="1">
      <alignment horizontal="center" vertical="center" wrapText="1"/>
    </xf>
    <xf numFmtId="0" fontId="0" fillId="0" borderId="0" xfId="0" applyAlignment="1">
      <alignment wrapText="1"/>
    </xf>
    <xf numFmtId="0" fontId="14" fillId="6" borderId="0" xfId="4" applyFont="1" applyAlignment="1">
      <alignment horizontal="left"/>
    </xf>
    <xf numFmtId="164" fontId="14" fillId="6" borderId="0" xfId="4" applyNumberFormat="1" applyFont="1"/>
    <xf numFmtId="0" fontId="1" fillId="6" borderId="0" xfId="11"/>
    <xf numFmtId="14" fontId="1" fillId="6" borderId="0" xfId="11" applyNumberFormat="1"/>
    <xf numFmtId="8" fontId="1" fillId="6" borderId="0" xfId="11" applyNumberFormat="1"/>
    <xf numFmtId="9" fontId="1" fillId="6" borderId="0" xfId="11" applyNumberFormat="1"/>
    <xf numFmtId="0" fontId="12" fillId="6" borderId="0" xfId="11" applyFont="1"/>
    <xf numFmtId="0" fontId="1" fillId="6" borderId="0" xfId="11" applyAlignment="1">
      <alignment wrapText="1"/>
    </xf>
    <xf numFmtId="0" fontId="15" fillId="10" borderId="0" xfId="12" applyAlignment="1">
      <alignment horizontal="center" vertical="center" wrapText="1"/>
    </xf>
    <xf numFmtId="14" fontId="15" fillId="10" borderId="0" xfId="12" applyNumberFormat="1" applyAlignment="1">
      <alignment horizontal="center" vertical="center" wrapText="1"/>
    </xf>
    <xf numFmtId="0" fontId="16" fillId="0" borderId="0" xfId="0" applyFont="1"/>
  </cellXfs>
  <cellStyles count="13">
    <cellStyle name="Answers" xfId="6" xr:uid="{00000000-0005-0000-0000-000000000000}"/>
    <cellStyle name="Check Cell 2" xfId="3" xr:uid="{00000000-0005-0000-0000-000001000000}"/>
    <cellStyle name="Currency 2" xfId="5" xr:uid="{00000000-0005-0000-0000-000002000000}"/>
    <cellStyle name="Good" xfId="10" builtinId="26"/>
    <cellStyle name="Good 2" xfId="12" xr:uid="{F91762AB-1F46-4547-A147-2000B11C8824}"/>
    <cellStyle name="heading1" xfId="8" xr:uid="{00000000-0005-0000-0000-000004000000}"/>
    <cellStyle name="Heading2" xfId="7" xr:uid="{00000000-0005-0000-0000-000005000000}"/>
    <cellStyle name="Normal" xfId="0" builtinId="0"/>
    <cellStyle name="Normal 2" xfId="1" xr:uid="{00000000-0005-0000-0000-000007000000}"/>
    <cellStyle name="Normal 3" xfId="4" xr:uid="{00000000-0005-0000-0000-000008000000}"/>
    <cellStyle name="Normal 4" xfId="11" xr:uid="{BF8D4728-23B9-4C7D-BDCF-636CD446F883}"/>
    <cellStyle name="Output 2" xfId="2" xr:uid="{00000000-0005-0000-0000-000009000000}"/>
    <cellStyle name="Percent" xfId="9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kelly\Desktop\Excel%2095%20Extra%20Files\3dcalc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ne%20pettigrew\Desktop\OT596%20-%20Excel%20Advanced%20Formulas\Old%20Course%20Files\Excel%2095%20Extra%20Files\3dcalc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l Linking"/>
    </sheetNames>
    <sheetDataSet>
      <sheetData sheetId="0">
        <row r="9">
          <cell r="A9" t="str">
            <v>Close</v>
          </cell>
          <cell r="B9" t="str">
            <v>Adrianne</v>
          </cell>
          <cell r="C9">
            <v>5</v>
          </cell>
          <cell r="D9">
            <v>13.6</v>
          </cell>
        </row>
        <row r="10">
          <cell r="A10" t="str">
            <v>Tobin</v>
          </cell>
          <cell r="B10" t="str">
            <v>Alan</v>
          </cell>
          <cell r="C10">
            <v>5</v>
          </cell>
          <cell r="D10">
            <v>13.8</v>
          </cell>
        </row>
        <row r="11">
          <cell r="A11" t="str">
            <v>Smith</v>
          </cell>
          <cell r="B11" t="str">
            <v>Denise</v>
          </cell>
          <cell r="C11">
            <v>8</v>
          </cell>
          <cell r="D11">
            <v>12.25</v>
          </cell>
        </row>
        <row r="12">
          <cell r="A12" t="str">
            <v>Schultz</v>
          </cell>
          <cell r="B12" t="str">
            <v>Cynthia</v>
          </cell>
          <cell r="C12">
            <v>5</v>
          </cell>
          <cell r="D12">
            <v>18</v>
          </cell>
        </row>
        <row r="13">
          <cell r="A13" t="str">
            <v>Riley</v>
          </cell>
          <cell r="B13" t="str">
            <v>Frank</v>
          </cell>
          <cell r="C13">
            <v>6</v>
          </cell>
          <cell r="D13">
            <v>18</v>
          </cell>
        </row>
        <row r="14">
          <cell r="A14" t="str">
            <v>Taylor</v>
          </cell>
          <cell r="B14" t="str">
            <v>Andrea</v>
          </cell>
          <cell r="C14">
            <v>3</v>
          </cell>
          <cell r="D14">
            <v>13.11</v>
          </cell>
        </row>
        <row r="15">
          <cell r="A15" t="str">
            <v>Jones</v>
          </cell>
          <cell r="B15" t="str">
            <v>Ben</v>
          </cell>
          <cell r="C15">
            <v>8</v>
          </cell>
          <cell r="D15">
            <v>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l Linking"/>
    </sheetNames>
    <sheetDataSet>
      <sheetData sheetId="0">
        <row r="9">
          <cell r="A9" t="str">
            <v>Close</v>
          </cell>
          <cell r="B9" t="str">
            <v>Adrianne</v>
          </cell>
          <cell r="C9">
            <v>5</v>
          </cell>
          <cell r="D9">
            <v>13.6</v>
          </cell>
        </row>
        <row r="10">
          <cell r="A10" t="str">
            <v>Tobin</v>
          </cell>
          <cell r="B10" t="str">
            <v>Alan</v>
          </cell>
          <cell r="C10">
            <v>5</v>
          </cell>
          <cell r="D10">
            <v>13.8</v>
          </cell>
        </row>
        <row r="11">
          <cell r="A11" t="str">
            <v>Smith</v>
          </cell>
          <cell r="B11" t="str">
            <v>Denise</v>
          </cell>
          <cell r="C11">
            <v>8</v>
          </cell>
          <cell r="D11">
            <v>12.25</v>
          </cell>
        </row>
        <row r="12">
          <cell r="A12" t="str">
            <v>Schultz</v>
          </cell>
          <cell r="B12" t="str">
            <v>Cynthia</v>
          </cell>
          <cell r="C12">
            <v>5</v>
          </cell>
          <cell r="D12">
            <v>18</v>
          </cell>
        </row>
        <row r="13">
          <cell r="A13" t="str">
            <v>Riley</v>
          </cell>
          <cell r="B13" t="str">
            <v>Frank</v>
          </cell>
          <cell r="C13">
            <v>6</v>
          </cell>
          <cell r="D13">
            <v>18</v>
          </cell>
        </row>
        <row r="14">
          <cell r="A14" t="str">
            <v>Taylor</v>
          </cell>
          <cell r="B14" t="str">
            <v>Andrea</v>
          </cell>
          <cell r="C14">
            <v>3</v>
          </cell>
          <cell r="D14">
            <v>13.11</v>
          </cell>
        </row>
        <row r="15">
          <cell r="A15" t="str">
            <v>Jones</v>
          </cell>
          <cell r="B15" t="str">
            <v>Ben</v>
          </cell>
          <cell r="C15">
            <v>8</v>
          </cell>
          <cell r="D15">
            <v>21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81"/>
  <sheetViews>
    <sheetView tabSelected="1" workbookViewId="0"/>
  </sheetViews>
  <sheetFormatPr defaultColWidth="8.85546875" defaultRowHeight="15" x14ac:dyDescent="0.25"/>
  <cols>
    <col min="1" max="1" width="11.42578125" customWidth="1"/>
    <col min="2" max="2" width="12.140625" bestFit="1" customWidth="1"/>
    <col min="3" max="3" width="12.28515625" customWidth="1"/>
    <col min="4" max="4" width="13.42578125" customWidth="1"/>
    <col min="5" max="5" width="14" customWidth="1"/>
    <col min="6" max="6" width="15.85546875" customWidth="1"/>
    <col min="7" max="7" width="11" bestFit="1" customWidth="1"/>
    <col min="8" max="8" width="31.85546875" bestFit="1" customWidth="1"/>
    <col min="9" max="9" width="15" customWidth="1"/>
    <col min="10" max="10" width="13.85546875" customWidth="1"/>
    <col min="11" max="11" width="17.28515625" bestFit="1" customWidth="1"/>
    <col min="12" max="13" width="13.42578125" customWidth="1"/>
    <col min="14" max="17" width="16.7109375" customWidth="1"/>
  </cols>
  <sheetData>
    <row r="1" spans="1:17" s="46" customFormat="1" ht="35.1" customHeight="1" x14ac:dyDescent="0.25">
      <c r="A1" s="45" t="s">
        <v>0</v>
      </c>
      <c r="B1" s="45" t="s">
        <v>1</v>
      </c>
      <c r="C1" s="45" t="s">
        <v>2</v>
      </c>
      <c r="D1" s="45" t="s">
        <v>3</v>
      </c>
      <c r="E1" s="45" t="s">
        <v>175</v>
      </c>
      <c r="F1" s="45" t="s">
        <v>4</v>
      </c>
      <c r="G1" s="45" t="s">
        <v>5</v>
      </c>
      <c r="H1" s="45" t="s">
        <v>6</v>
      </c>
      <c r="I1" s="45" t="s">
        <v>7</v>
      </c>
      <c r="J1" s="45" t="s">
        <v>178</v>
      </c>
      <c r="K1" s="45" t="s">
        <v>8</v>
      </c>
      <c r="L1" s="45" t="s">
        <v>9</v>
      </c>
      <c r="M1" s="45" t="s">
        <v>847</v>
      </c>
      <c r="N1" s="45" t="s">
        <v>846</v>
      </c>
      <c r="O1" s="45" t="s">
        <v>217</v>
      </c>
      <c r="P1" s="45" t="s">
        <v>806</v>
      </c>
      <c r="Q1" s="45" t="s">
        <v>805</v>
      </c>
    </row>
    <row r="2" spans="1:17" x14ac:dyDescent="0.25">
      <c r="A2" s="41" t="s">
        <v>92</v>
      </c>
      <c r="B2" s="41" t="s">
        <v>93</v>
      </c>
      <c r="C2" s="42">
        <v>8676</v>
      </c>
      <c r="D2" s="43">
        <v>44564</v>
      </c>
      <c r="E2" s="43" t="s">
        <v>176</v>
      </c>
      <c r="F2" s="41" t="s">
        <v>22</v>
      </c>
      <c r="G2" s="41" t="s">
        <v>141</v>
      </c>
      <c r="H2" s="41" t="s">
        <v>171</v>
      </c>
      <c r="I2" s="43">
        <v>44670</v>
      </c>
      <c r="J2" s="42">
        <v>15</v>
      </c>
      <c r="K2" s="42">
        <v>2</v>
      </c>
      <c r="L2" s="44">
        <v>2667.5</v>
      </c>
      <c r="M2" s="14">
        <f>K2*L2</f>
        <v>5335</v>
      </c>
      <c r="N2" s="14"/>
      <c r="O2" s="41"/>
      <c r="P2" s="41"/>
      <c r="Q2" s="41"/>
    </row>
    <row r="3" spans="1:17" x14ac:dyDescent="0.25">
      <c r="A3" t="s">
        <v>218</v>
      </c>
      <c r="B3" t="s">
        <v>219</v>
      </c>
      <c r="C3" s="7">
        <v>8681</v>
      </c>
      <c r="D3" s="8">
        <v>44565</v>
      </c>
      <c r="E3" s="8" t="s">
        <v>177</v>
      </c>
      <c r="F3" s="6" t="s">
        <v>10</v>
      </c>
      <c r="G3" s="6" t="s">
        <v>17</v>
      </c>
      <c r="H3" s="6" t="s">
        <v>149</v>
      </c>
      <c r="I3" s="8">
        <v>44678</v>
      </c>
      <c r="J3" s="7">
        <v>7</v>
      </c>
      <c r="K3" s="7">
        <v>1</v>
      </c>
      <c r="L3" s="9">
        <v>1831.5</v>
      </c>
      <c r="M3" s="14">
        <f t="shared" ref="M3:M66" si="0">K3*L3</f>
        <v>1831.5</v>
      </c>
      <c r="N3" s="14"/>
      <c r="O3" s="41"/>
      <c r="P3" s="41"/>
      <c r="Q3" s="41"/>
    </row>
    <row r="4" spans="1:17" x14ac:dyDescent="0.25">
      <c r="A4" t="s">
        <v>220</v>
      </c>
      <c r="B4" t="s">
        <v>221</v>
      </c>
      <c r="C4" s="7">
        <v>8686</v>
      </c>
      <c r="D4" s="8">
        <v>44567</v>
      </c>
      <c r="E4" s="8" t="s">
        <v>177</v>
      </c>
      <c r="F4" s="6" t="s">
        <v>12</v>
      </c>
      <c r="G4" s="6" t="s">
        <v>24</v>
      </c>
      <c r="H4" s="6" t="s">
        <v>153</v>
      </c>
      <c r="I4" s="8">
        <v>44669</v>
      </c>
      <c r="J4" s="7">
        <v>15</v>
      </c>
      <c r="K4" s="7">
        <v>1</v>
      </c>
      <c r="L4" s="9">
        <v>2425</v>
      </c>
      <c r="M4" s="14">
        <f t="shared" si="0"/>
        <v>2425</v>
      </c>
      <c r="N4" s="14"/>
      <c r="O4" s="41"/>
      <c r="P4" s="41"/>
      <c r="Q4" s="41"/>
    </row>
    <row r="5" spans="1:17" x14ac:dyDescent="0.25">
      <c r="A5" t="s">
        <v>222</v>
      </c>
      <c r="B5" t="s">
        <v>223</v>
      </c>
      <c r="C5" s="7">
        <v>8720</v>
      </c>
      <c r="D5" s="8">
        <v>44570</v>
      </c>
      <c r="E5" s="8" t="s">
        <v>177</v>
      </c>
      <c r="F5" s="6" t="s">
        <v>14</v>
      </c>
      <c r="G5" s="6" t="s">
        <v>27</v>
      </c>
      <c r="H5" s="6" t="s">
        <v>154</v>
      </c>
      <c r="I5" s="8">
        <v>44665</v>
      </c>
      <c r="J5" s="7">
        <v>8</v>
      </c>
      <c r="K5" s="7">
        <v>1</v>
      </c>
      <c r="L5" s="9">
        <v>1760</v>
      </c>
      <c r="M5" s="14">
        <f t="shared" si="0"/>
        <v>1760</v>
      </c>
      <c r="N5" s="14"/>
      <c r="O5" s="41"/>
      <c r="P5" s="41"/>
      <c r="Q5" s="41"/>
    </row>
    <row r="6" spans="1:17" x14ac:dyDescent="0.25">
      <c r="A6" t="s">
        <v>224</v>
      </c>
      <c r="B6" t="s">
        <v>225</v>
      </c>
      <c r="C6" s="7">
        <v>8721</v>
      </c>
      <c r="D6" s="8">
        <v>44571</v>
      </c>
      <c r="E6" s="8" t="s">
        <v>176</v>
      </c>
      <c r="F6" s="6" t="s">
        <v>22</v>
      </c>
      <c r="G6" s="6" t="s">
        <v>141</v>
      </c>
      <c r="H6" s="6" t="s">
        <v>170</v>
      </c>
      <c r="I6" s="8">
        <v>44688</v>
      </c>
      <c r="J6" s="7">
        <v>5</v>
      </c>
      <c r="K6" s="7">
        <v>1</v>
      </c>
      <c r="L6" s="9">
        <v>1622.5</v>
      </c>
      <c r="M6" s="14">
        <f t="shared" si="0"/>
        <v>1622.5</v>
      </c>
      <c r="N6" s="14"/>
      <c r="O6" s="41"/>
      <c r="P6" s="41"/>
      <c r="Q6" s="41"/>
    </row>
    <row r="7" spans="1:17" x14ac:dyDescent="0.25">
      <c r="A7" t="s">
        <v>226</v>
      </c>
      <c r="B7" t="s">
        <v>227</v>
      </c>
      <c r="C7" s="7">
        <v>8746</v>
      </c>
      <c r="D7" s="8">
        <v>44571</v>
      </c>
      <c r="E7" s="8" t="s">
        <v>176</v>
      </c>
      <c r="F7" s="6" t="s">
        <v>22</v>
      </c>
      <c r="G7" s="6" t="s">
        <v>141</v>
      </c>
      <c r="H7" s="6" t="s">
        <v>171</v>
      </c>
      <c r="I7" s="8">
        <v>44672</v>
      </c>
      <c r="J7" s="7">
        <v>15</v>
      </c>
      <c r="K7" s="7">
        <v>2</v>
      </c>
      <c r="L7" s="9">
        <v>2425</v>
      </c>
      <c r="M7" s="14">
        <f t="shared" si="0"/>
        <v>4850</v>
      </c>
      <c r="N7" s="14"/>
      <c r="O7" s="41"/>
      <c r="P7" s="41"/>
      <c r="Q7" s="41"/>
    </row>
    <row r="8" spans="1:17" x14ac:dyDescent="0.25">
      <c r="A8" t="s">
        <v>228</v>
      </c>
      <c r="B8" t="s">
        <v>229</v>
      </c>
      <c r="C8" s="7">
        <v>8753</v>
      </c>
      <c r="D8" s="8">
        <v>44572</v>
      </c>
      <c r="E8" s="8" t="s">
        <v>176</v>
      </c>
      <c r="F8" s="6" t="s">
        <v>10</v>
      </c>
      <c r="G8" s="6" t="s">
        <v>139</v>
      </c>
      <c r="H8" s="6" t="s">
        <v>163</v>
      </c>
      <c r="I8" s="8">
        <v>44673</v>
      </c>
      <c r="J8" s="7">
        <v>15</v>
      </c>
      <c r="K8" s="7">
        <v>1</v>
      </c>
      <c r="L8" s="9">
        <v>2667.5</v>
      </c>
      <c r="M8" s="14">
        <f t="shared" si="0"/>
        <v>2667.5</v>
      </c>
      <c r="N8" s="14"/>
      <c r="O8" s="41"/>
      <c r="P8" s="41"/>
      <c r="Q8" s="41"/>
    </row>
    <row r="9" spans="1:17" x14ac:dyDescent="0.25">
      <c r="A9" t="s">
        <v>230</v>
      </c>
      <c r="B9" t="s">
        <v>231</v>
      </c>
      <c r="C9" s="7">
        <v>8765</v>
      </c>
      <c r="D9" s="8">
        <v>44573</v>
      </c>
      <c r="E9" s="8" t="s">
        <v>176</v>
      </c>
      <c r="F9" s="6" t="s">
        <v>22</v>
      </c>
      <c r="G9" s="6" t="s">
        <v>141</v>
      </c>
      <c r="H9" s="6" t="s">
        <v>171</v>
      </c>
      <c r="I9" s="8">
        <v>44665</v>
      </c>
      <c r="J9" s="7">
        <v>15</v>
      </c>
      <c r="K9" s="7">
        <v>2</v>
      </c>
      <c r="L9" s="9">
        <v>2667.5</v>
      </c>
      <c r="M9" s="14">
        <f t="shared" si="0"/>
        <v>5335</v>
      </c>
      <c r="N9" s="14"/>
      <c r="O9" s="41"/>
      <c r="P9" s="41"/>
      <c r="Q9" s="41"/>
    </row>
    <row r="10" spans="1:17" x14ac:dyDescent="0.25">
      <c r="A10" t="s">
        <v>232</v>
      </c>
      <c r="B10" t="s">
        <v>233</v>
      </c>
      <c r="C10" s="7">
        <v>8779</v>
      </c>
      <c r="D10" s="8">
        <v>44574</v>
      </c>
      <c r="E10" s="8" t="s">
        <v>176</v>
      </c>
      <c r="F10" s="6" t="s">
        <v>12</v>
      </c>
      <c r="G10" s="6" t="s">
        <v>24</v>
      </c>
      <c r="H10" s="6" t="s">
        <v>153</v>
      </c>
      <c r="I10" s="8">
        <v>44685</v>
      </c>
      <c r="J10" s="7">
        <v>15</v>
      </c>
      <c r="K10" s="7">
        <v>1</v>
      </c>
      <c r="L10" s="9">
        <v>2667.5</v>
      </c>
      <c r="M10" s="14">
        <f t="shared" si="0"/>
        <v>2667.5</v>
      </c>
      <c r="N10" s="14"/>
      <c r="O10" s="41"/>
      <c r="P10" s="41"/>
      <c r="Q10" s="41"/>
    </row>
    <row r="11" spans="1:17" x14ac:dyDescent="0.25">
      <c r="A11" t="s">
        <v>234</v>
      </c>
      <c r="B11" t="s">
        <v>235</v>
      </c>
      <c r="C11" s="7">
        <v>8876</v>
      </c>
      <c r="D11" s="8">
        <v>44574</v>
      </c>
      <c r="E11" s="8" t="s">
        <v>177</v>
      </c>
      <c r="F11" s="6" t="s">
        <v>12</v>
      </c>
      <c r="G11" s="6" t="s">
        <v>24</v>
      </c>
      <c r="H11" s="6" t="s">
        <v>153</v>
      </c>
      <c r="I11" s="8">
        <v>44679</v>
      </c>
      <c r="J11" s="7">
        <v>15</v>
      </c>
      <c r="K11" s="7">
        <v>1</v>
      </c>
      <c r="L11" s="9">
        <v>2425</v>
      </c>
      <c r="M11" s="14">
        <f t="shared" si="0"/>
        <v>2425</v>
      </c>
      <c r="N11" s="14"/>
      <c r="O11" s="41"/>
      <c r="P11" s="41"/>
      <c r="Q11" s="41"/>
    </row>
    <row r="12" spans="1:17" x14ac:dyDescent="0.25">
      <c r="A12" t="s">
        <v>236</v>
      </c>
      <c r="B12" t="s">
        <v>237</v>
      </c>
      <c r="C12" s="7">
        <v>8888</v>
      </c>
      <c r="D12" s="8">
        <v>44574</v>
      </c>
      <c r="E12" s="8" t="s">
        <v>176</v>
      </c>
      <c r="F12" s="6" t="s">
        <v>10</v>
      </c>
      <c r="G12" s="6" t="s">
        <v>17</v>
      </c>
      <c r="H12" s="6" t="s">
        <v>149</v>
      </c>
      <c r="I12" s="8">
        <v>44674</v>
      </c>
      <c r="J12" s="7">
        <v>7</v>
      </c>
      <c r="K12" s="7">
        <v>2</v>
      </c>
      <c r="L12" s="9">
        <v>1665</v>
      </c>
      <c r="M12" s="14">
        <f t="shared" si="0"/>
        <v>3330</v>
      </c>
      <c r="N12" s="14"/>
      <c r="O12" s="41"/>
      <c r="P12" s="41"/>
      <c r="Q12" s="41"/>
    </row>
    <row r="13" spans="1:17" x14ac:dyDescent="0.25">
      <c r="A13" t="s">
        <v>238</v>
      </c>
      <c r="B13" t="s">
        <v>239</v>
      </c>
      <c r="C13" s="7">
        <v>8924</v>
      </c>
      <c r="D13" s="8">
        <v>44574</v>
      </c>
      <c r="E13" s="8" t="s">
        <v>176</v>
      </c>
      <c r="F13" s="6" t="s">
        <v>22</v>
      </c>
      <c r="G13" s="6" t="s">
        <v>141</v>
      </c>
      <c r="H13" s="6" t="s">
        <v>171</v>
      </c>
      <c r="I13" s="8">
        <v>44664</v>
      </c>
      <c r="J13" s="7">
        <v>15</v>
      </c>
      <c r="K13" s="7">
        <v>1</v>
      </c>
      <c r="L13" s="9">
        <v>2425</v>
      </c>
      <c r="M13" s="14">
        <f t="shared" si="0"/>
        <v>2425</v>
      </c>
      <c r="N13" s="14"/>
      <c r="O13" s="41"/>
      <c r="P13" s="41"/>
      <c r="Q13" s="41"/>
    </row>
    <row r="14" spans="1:17" x14ac:dyDescent="0.25">
      <c r="A14" t="s">
        <v>240</v>
      </c>
      <c r="B14" t="s">
        <v>241</v>
      </c>
      <c r="C14" s="7">
        <v>9009</v>
      </c>
      <c r="D14" s="8">
        <v>44574</v>
      </c>
      <c r="E14" s="8" t="s">
        <v>176</v>
      </c>
      <c r="F14" s="6" t="s">
        <v>14</v>
      </c>
      <c r="G14" s="6" t="s">
        <v>21</v>
      </c>
      <c r="H14" s="6" t="s">
        <v>151</v>
      </c>
      <c r="I14" s="8">
        <v>44671</v>
      </c>
      <c r="J14" s="7">
        <v>15</v>
      </c>
      <c r="K14" s="7">
        <v>1</v>
      </c>
      <c r="L14" s="9">
        <v>2667.5</v>
      </c>
      <c r="M14" s="14">
        <f t="shared" si="0"/>
        <v>2667.5</v>
      </c>
      <c r="N14" s="14"/>
      <c r="O14" s="41"/>
      <c r="P14" s="41"/>
      <c r="Q14" s="41"/>
    </row>
    <row r="15" spans="1:17" x14ac:dyDescent="0.25">
      <c r="A15" t="s">
        <v>242</v>
      </c>
      <c r="B15" t="s">
        <v>243</v>
      </c>
      <c r="C15" s="7">
        <v>9091</v>
      </c>
      <c r="D15" s="8">
        <v>44577</v>
      </c>
      <c r="E15" s="8" t="s">
        <v>176</v>
      </c>
      <c r="F15" s="6" t="s">
        <v>12</v>
      </c>
      <c r="G15" s="6" t="s">
        <v>24</v>
      </c>
      <c r="H15" s="6" t="s">
        <v>153</v>
      </c>
      <c r="I15" s="8">
        <v>44669</v>
      </c>
      <c r="J15" s="7">
        <v>15</v>
      </c>
      <c r="K15" s="7">
        <v>2</v>
      </c>
      <c r="L15" s="9">
        <v>2425</v>
      </c>
      <c r="M15" s="14">
        <f t="shared" si="0"/>
        <v>4850</v>
      </c>
      <c r="N15" s="14"/>
      <c r="O15" s="41"/>
      <c r="P15" s="41"/>
      <c r="Q15" s="41"/>
    </row>
    <row r="16" spans="1:17" x14ac:dyDescent="0.25">
      <c r="A16" t="s">
        <v>244</v>
      </c>
      <c r="B16" t="s">
        <v>245</v>
      </c>
      <c r="C16" s="7">
        <v>9133</v>
      </c>
      <c r="D16" s="8">
        <v>44577</v>
      </c>
      <c r="E16" s="8" t="s">
        <v>177</v>
      </c>
      <c r="F16" s="6" t="s">
        <v>14</v>
      </c>
      <c r="G16" s="6" t="s">
        <v>32</v>
      </c>
      <c r="H16" s="6" t="s">
        <v>165</v>
      </c>
      <c r="I16" s="8">
        <v>44685</v>
      </c>
      <c r="J16" s="7">
        <v>8</v>
      </c>
      <c r="K16" s="7">
        <v>2</v>
      </c>
      <c r="L16" s="9">
        <v>1760</v>
      </c>
      <c r="M16" s="14">
        <f t="shared" si="0"/>
        <v>3520</v>
      </c>
      <c r="N16" s="14"/>
      <c r="O16" s="41"/>
      <c r="P16" s="41"/>
      <c r="Q16" s="41"/>
    </row>
    <row r="17" spans="1:17" x14ac:dyDescent="0.25">
      <c r="A17" t="s">
        <v>246</v>
      </c>
      <c r="B17" t="s">
        <v>247</v>
      </c>
      <c r="C17" s="7">
        <v>9193</v>
      </c>
      <c r="D17" s="8">
        <v>44577</v>
      </c>
      <c r="E17" s="8" t="s">
        <v>177</v>
      </c>
      <c r="F17" s="6" t="s">
        <v>14</v>
      </c>
      <c r="G17" s="6" t="s">
        <v>32</v>
      </c>
      <c r="H17" s="6" t="s">
        <v>165</v>
      </c>
      <c r="I17" s="8">
        <v>44668</v>
      </c>
      <c r="J17" s="7">
        <v>8</v>
      </c>
      <c r="K17" s="7">
        <v>2</v>
      </c>
      <c r="L17" s="9">
        <v>1936</v>
      </c>
      <c r="M17" s="14">
        <f t="shared" si="0"/>
        <v>3872</v>
      </c>
      <c r="N17" s="14"/>
      <c r="O17" s="41"/>
      <c r="P17" s="41"/>
      <c r="Q17" s="41"/>
    </row>
    <row r="18" spans="1:17" x14ac:dyDescent="0.25">
      <c r="A18" t="s">
        <v>248</v>
      </c>
      <c r="B18" t="s">
        <v>249</v>
      </c>
      <c r="C18" s="7">
        <v>9303</v>
      </c>
      <c r="D18" s="8">
        <v>44577</v>
      </c>
      <c r="E18" s="8" t="s">
        <v>176</v>
      </c>
      <c r="F18" s="6" t="s">
        <v>14</v>
      </c>
      <c r="G18" s="6" t="s">
        <v>21</v>
      </c>
      <c r="H18" s="6" t="s">
        <v>166</v>
      </c>
      <c r="I18" s="8">
        <v>44686</v>
      </c>
      <c r="J18" s="7">
        <v>8</v>
      </c>
      <c r="K18" s="7">
        <v>1</v>
      </c>
      <c r="L18" s="9">
        <v>1936</v>
      </c>
      <c r="M18" s="14">
        <f t="shared" si="0"/>
        <v>1936</v>
      </c>
      <c r="N18" s="14"/>
      <c r="O18" s="41"/>
      <c r="P18" s="41"/>
      <c r="Q18" s="41"/>
    </row>
    <row r="19" spans="1:17" x14ac:dyDescent="0.25">
      <c r="A19" t="s">
        <v>250</v>
      </c>
      <c r="B19" t="s">
        <v>251</v>
      </c>
      <c r="C19" s="7">
        <v>9346</v>
      </c>
      <c r="D19" s="8">
        <v>44578</v>
      </c>
      <c r="E19" s="8" t="s">
        <v>177</v>
      </c>
      <c r="F19" s="6" t="s">
        <v>10</v>
      </c>
      <c r="G19" s="6" t="s">
        <v>17</v>
      </c>
      <c r="H19" s="6" t="s">
        <v>149</v>
      </c>
      <c r="I19" s="8">
        <v>44695</v>
      </c>
      <c r="J19" s="7">
        <v>7</v>
      </c>
      <c r="K19" s="7">
        <v>2</v>
      </c>
      <c r="L19" s="9">
        <v>1665</v>
      </c>
      <c r="M19" s="14">
        <f t="shared" si="0"/>
        <v>3330</v>
      </c>
      <c r="N19" s="14"/>
      <c r="O19" s="41"/>
      <c r="P19" s="41"/>
      <c r="Q19" s="41"/>
    </row>
    <row r="20" spans="1:17" x14ac:dyDescent="0.25">
      <c r="A20" t="s">
        <v>252</v>
      </c>
      <c r="B20" t="s">
        <v>253</v>
      </c>
      <c r="C20" s="7">
        <v>9373</v>
      </c>
      <c r="D20" s="8">
        <v>44578</v>
      </c>
      <c r="E20" s="8" t="s">
        <v>176</v>
      </c>
      <c r="F20" s="6" t="s">
        <v>22</v>
      </c>
      <c r="G20" s="6" t="s">
        <v>141</v>
      </c>
      <c r="H20" s="6" t="s">
        <v>171</v>
      </c>
      <c r="I20" s="8">
        <v>44671</v>
      </c>
      <c r="J20" s="7">
        <v>15</v>
      </c>
      <c r="K20" s="7">
        <v>1</v>
      </c>
      <c r="L20" s="9">
        <v>2425</v>
      </c>
      <c r="M20" s="14">
        <f t="shared" si="0"/>
        <v>2425</v>
      </c>
      <c r="N20" s="14"/>
      <c r="O20" s="41"/>
      <c r="P20" s="41"/>
      <c r="Q20" s="41"/>
    </row>
    <row r="21" spans="1:17" x14ac:dyDescent="0.25">
      <c r="A21" t="s">
        <v>254</v>
      </c>
      <c r="B21" t="s">
        <v>255</v>
      </c>
      <c r="C21" s="7">
        <v>9384</v>
      </c>
      <c r="D21" s="8">
        <v>44579</v>
      </c>
      <c r="E21" s="8" t="s">
        <v>177</v>
      </c>
      <c r="F21" s="6" t="s">
        <v>10</v>
      </c>
      <c r="G21" s="6" t="s">
        <v>17</v>
      </c>
      <c r="H21" s="6" t="s">
        <v>149</v>
      </c>
      <c r="I21" s="8">
        <v>44687</v>
      </c>
      <c r="J21" s="7">
        <v>7</v>
      </c>
      <c r="K21" s="7">
        <v>2</v>
      </c>
      <c r="L21" s="9">
        <v>1831.5</v>
      </c>
      <c r="M21" s="14">
        <f t="shared" si="0"/>
        <v>3663</v>
      </c>
      <c r="N21" s="14"/>
      <c r="O21" s="41"/>
      <c r="P21" s="41"/>
      <c r="Q21" s="41"/>
    </row>
    <row r="22" spans="1:17" x14ac:dyDescent="0.25">
      <c r="A22" t="s">
        <v>71</v>
      </c>
      <c r="B22" t="s">
        <v>256</v>
      </c>
      <c r="C22" s="7">
        <v>9457</v>
      </c>
      <c r="D22" s="8">
        <v>44579</v>
      </c>
      <c r="E22" s="8" t="s">
        <v>176</v>
      </c>
      <c r="F22" s="6" t="s">
        <v>22</v>
      </c>
      <c r="G22" s="6" t="s">
        <v>141</v>
      </c>
      <c r="H22" s="6" t="s">
        <v>170</v>
      </c>
      <c r="I22" s="8">
        <v>44672</v>
      </c>
      <c r="J22" s="7">
        <v>5</v>
      </c>
      <c r="K22" s="7">
        <v>1</v>
      </c>
      <c r="L22" s="9">
        <v>1475</v>
      </c>
      <c r="M22" s="14">
        <f t="shared" si="0"/>
        <v>1475</v>
      </c>
      <c r="N22" s="14"/>
      <c r="O22" s="41"/>
      <c r="P22" s="41"/>
      <c r="Q22" s="41"/>
    </row>
    <row r="23" spans="1:17" x14ac:dyDescent="0.25">
      <c r="A23" t="s">
        <v>257</v>
      </c>
      <c r="B23" t="s">
        <v>258</v>
      </c>
      <c r="C23" s="7">
        <v>9459</v>
      </c>
      <c r="D23" s="8">
        <v>44580</v>
      </c>
      <c r="E23" s="8" t="s">
        <v>176</v>
      </c>
      <c r="F23" s="6" t="s">
        <v>12</v>
      </c>
      <c r="G23" s="6" t="s">
        <v>13</v>
      </c>
      <c r="H23" s="6" t="s">
        <v>146</v>
      </c>
      <c r="I23" s="8">
        <v>44672</v>
      </c>
      <c r="J23" s="7">
        <v>12</v>
      </c>
      <c r="K23" s="7">
        <v>2</v>
      </c>
      <c r="L23" s="9">
        <v>2140</v>
      </c>
      <c r="M23" s="14">
        <f t="shared" si="0"/>
        <v>4280</v>
      </c>
      <c r="N23" s="14"/>
      <c r="O23" s="41"/>
      <c r="P23" s="41"/>
      <c r="Q23" s="41"/>
    </row>
    <row r="24" spans="1:17" x14ac:dyDescent="0.25">
      <c r="A24" t="s">
        <v>259</v>
      </c>
      <c r="B24" t="s">
        <v>260</v>
      </c>
      <c r="C24" s="7">
        <v>9461</v>
      </c>
      <c r="D24" s="8">
        <v>44580</v>
      </c>
      <c r="E24" s="8" t="s">
        <v>176</v>
      </c>
      <c r="F24" s="6" t="s">
        <v>12</v>
      </c>
      <c r="G24" s="6" t="s">
        <v>24</v>
      </c>
      <c r="H24" s="6" t="s">
        <v>153</v>
      </c>
      <c r="I24" s="8">
        <v>44679</v>
      </c>
      <c r="J24" s="7">
        <v>15</v>
      </c>
      <c r="K24" s="7">
        <v>1</v>
      </c>
      <c r="L24" s="9">
        <v>2425</v>
      </c>
      <c r="M24" s="14">
        <f t="shared" si="0"/>
        <v>2425</v>
      </c>
      <c r="N24" s="14"/>
      <c r="O24" s="41"/>
      <c r="P24" s="41"/>
      <c r="Q24" s="41"/>
    </row>
    <row r="25" spans="1:17" x14ac:dyDescent="0.25">
      <c r="A25" t="s">
        <v>261</v>
      </c>
      <c r="B25" t="s">
        <v>262</v>
      </c>
      <c r="C25" s="7">
        <v>9491</v>
      </c>
      <c r="D25" s="8">
        <v>44580</v>
      </c>
      <c r="E25" s="8" t="s">
        <v>176</v>
      </c>
      <c r="F25" s="6" t="s">
        <v>22</v>
      </c>
      <c r="G25" s="6" t="s">
        <v>35</v>
      </c>
      <c r="H25" s="6" t="s">
        <v>157</v>
      </c>
      <c r="I25" s="8">
        <v>44685</v>
      </c>
      <c r="J25" s="7">
        <v>7</v>
      </c>
      <c r="K25" s="7">
        <v>1</v>
      </c>
      <c r="L25" s="9">
        <v>1831.5</v>
      </c>
      <c r="M25" s="14">
        <f t="shared" si="0"/>
        <v>1831.5</v>
      </c>
      <c r="N25" s="14"/>
      <c r="O25" s="41"/>
      <c r="P25" s="41"/>
      <c r="Q25" s="41"/>
    </row>
    <row r="26" spans="1:17" x14ac:dyDescent="0.25">
      <c r="A26" t="s">
        <v>263</v>
      </c>
      <c r="B26" t="s">
        <v>264</v>
      </c>
      <c r="C26" s="7">
        <v>9514</v>
      </c>
      <c r="D26" s="8">
        <v>44580</v>
      </c>
      <c r="E26" s="8" t="s">
        <v>177</v>
      </c>
      <c r="F26" s="6" t="s">
        <v>14</v>
      </c>
      <c r="G26" s="6" t="s">
        <v>21</v>
      </c>
      <c r="H26" s="6" t="s">
        <v>166</v>
      </c>
      <c r="I26" s="8">
        <v>44677</v>
      </c>
      <c r="J26" s="7">
        <v>8</v>
      </c>
      <c r="K26" s="7">
        <v>2</v>
      </c>
      <c r="L26" s="9">
        <v>1760</v>
      </c>
      <c r="M26" s="14">
        <f t="shared" si="0"/>
        <v>3520</v>
      </c>
      <c r="N26" s="14"/>
      <c r="O26" s="41"/>
      <c r="P26" s="41"/>
      <c r="Q26" s="41"/>
    </row>
    <row r="27" spans="1:17" x14ac:dyDescent="0.25">
      <c r="A27" t="s">
        <v>265</v>
      </c>
      <c r="B27" t="s">
        <v>266</v>
      </c>
      <c r="C27" s="7">
        <v>9529</v>
      </c>
      <c r="D27" s="8">
        <v>44584</v>
      </c>
      <c r="E27" s="8" t="s">
        <v>176</v>
      </c>
      <c r="F27" s="6" t="s">
        <v>22</v>
      </c>
      <c r="G27" s="6" t="s">
        <v>141</v>
      </c>
      <c r="H27" s="6" t="s">
        <v>170</v>
      </c>
      <c r="I27" s="8">
        <v>44686</v>
      </c>
      <c r="J27" s="7">
        <v>5</v>
      </c>
      <c r="K27" s="7">
        <v>2</v>
      </c>
      <c r="L27" s="9">
        <v>1475</v>
      </c>
      <c r="M27" s="14">
        <f t="shared" si="0"/>
        <v>2950</v>
      </c>
      <c r="N27" s="14"/>
      <c r="O27" s="41"/>
      <c r="P27" s="41"/>
      <c r="Q27" s="41"/>
    </row>
    <row r="28" spans="1:17" x14ac:dyDescent="0.25">
      <c r="A28" t="s">
        <v>267</v>
      </c>
      <c r="B28" t="s">
        <v>268</v>
      </c>
      <c r="C28" s="7">
        <v>9570</v>
      </c>
      <c r="D28" s="8">
        <v>44585</v>
      </c>
      <c r="E28" s="8" t="s">
        <v>176</v>
      </c>
      <c r="F28" s="6" t="s">
        <v>14</v>
      </c>
      <c r="G28" s="6" t="s">
        <v>21</v>
      </c>
      <c r="H28" s="6" t="s">
        <v>166</v>
      </c>
      <c r="I28" s="8">
        <v>44689</v>
      </c>
      <c r="J28" s="7">
        <v>8</v>
      </c>
      <c r="K28" s="7">
        <v>2</v>
      </c>
      <c r="L28" s="9">
        <v>1936</v>
      </c>
      <c r="M28" s="14">
        <f t="shared" si="0"/>
        <v>3872</v>
      </c>
      <c r="N28" s="14"/>
      <c r="O28" s="41"/>
      <c r="P28" s="41"/>
      <c r="Q28" s="41"/>
    </row>
    <row r="29" spans="1:17" x14ac:dyDescent="0.25">
      <c r="A29" t="s">
        <v>269</v>
      </c>
      <c r="B29" t="s">
        <v>270</v>
      </c>
      <c r="C29" s="7">
        <v>9595</v>
      </c>
      <c r="D29" s="8">
        <v>44586</v>
      </c>
      <c r="E29" s="8" t="s">
        <v>176</v>
      </c>
      <c r="F29" s="6" t="s">
        <v>10</v>
      </c>
      <c r="G29" s="6" t="s">
        <v>17</v>
      </c>
      <c r="H29" s="6" t="s">
        <v>149</v>
      </c>
      <c r="I29" s="8">
        <v>44696</v>
      </c>
      <c r="J29" s="7">
        <v>7</v>
      </c>
      <c r="K29" s="7">
        <v>1</v>
      </c>
      <c r="L29" s="9">
        <v>1665</v>
      </c>
      <c r="M29" s="14">
        <f t="shared" si="0"/>
        <v>1665</v>
      </c>
      <c r="N29" s="14"/>
      <c r="O29" s="41"/>
      <c r="P29" s="41"/>
      <c r="Q29" s="41"/>
    </row>
    <row r="30" spans="1:17" x14ac:dyDescent="0.25">
      <c r="A30" t="s">
        <v>271</v>
      </c>
      <c r="B30" t="s">
        <v>272</v>
      </c>
      <c r="C30" s="7">
        <v>9596</v>
      </c>
      <c r="D30" s="8">
        <v>44586</v>
      </c>
      <c r="E30" s="8" t="s">
        <v>177</v>
      </c>
      <c r="F30" s="6" t="s">
        <v>22</v>
      </c>
      <c r="G30" s="6" t="s">
        <v>141</v>
      </c>
      <c r="H30" s="6" t="s">
        <v>171</v>
      </c>
      <c r="I30" s="8">
        <v>44676</v>
      </c>
      <c r="J30" s="7">
        <v>15</v>
      </c>
      <c r="K30" s="7">
        <v>2</v>
      </c>
      <c r="L30" s="9">
        <v>2425</v>
      </c>
      <c r="M30" s="14">
        <f t="shared" si="0"/>
        <v>4850</v>
      </c>
      <c r="N30" s="14"/>
      <c r="O30" s="41"/>
      <c r="P30" s="41"/>
      <c r="Q30" s="41"/>
    </row>
    <row r="31" spans="1:17" x14ac:dyDescent="0.25">
      <c r="A31" t="s">
        <v>273</v>
      </c>
      <c r="B31" t="s">
        <v>274</v>
      </c>
      <c r="C31" s="7">
        <v>9610</v>
      </c>
      <c r="D31" s="8">
        <v>44587</v>
      </c>
      <c r="E31" s="8" t="s">
        <v>177</v>
      </c>
      <c r="F31" s="6" t="s">
        <v>10</v>
      </c>
      <c r="G31" s="6" t="s">
        <v>11</v>
      </c>
      <c r="H31" s="6" t="s">
        <v>145</v>
      </c>
      <c r="I31" s="8">
        <v>44692</v>
      </c>
      <c r="J31" s="7">
        <v>6</v>
      </c>
      <c r="K31" s="7">
        <v>2</v>
      </c>
      <c r="L31" s="9">
        <v>1727</v>
      </c>
      <c r="M31" s="14">
        <f t="shared" si="0"/>
        <v>3454</v>
      </c>
      <c r="N31" s="14"/>
      <c r="O31" s="41"/>
      <c r="P31" s="41"/>
      <c r="Q31" s="41"/>
    </row>
    <row r="32" spans="1:17" x14ac:dyDescent="0.25">
      <c r="A32" t="s">
        <v>275</v>
      </c>
      <c r="B32" t="s">
        <v>276</v>
      </c>
      <c r="C32" s="7">
        <v>9635</v>
      </c>
      <c r="D32" s="8">
        <v>44587</v>
      </c>
      <c r="E32" s="8" t="s">
        <v>176</v>
      </c>
      <c r="F32" s="6" t="s">
        <v>10</v>
      </c>
      <c r="G32" s="6" t="s">
        <v>138</v>
      </c>
      <c r="H32" s="6" t="s">
        <v>162</v>
      </c>
      <c r="I32" s="8">
        <v>44699</v>
      </c>
      <c r="J32" s="7">
        <v>8</v>
      </c>
      <c r="K32" s="7">
        <v>1</v>
      </c>
      <c r="L32" s="9">
        <v>1936</v>
      </c>
      <c r="M32" s="14">
        <f t="shared" si="0"/>
        <v>1936</v>
      </c>
      <c r="N32" s="14"/>
      <c r="O32" s="41"/>
      <c r="P32" s="41"/>
      <c r="Q32" s="41"/>
    </row>
    <row r="33" spans="1:17" x14ac:dyDescent="0.25">
      <c r="A33" t="s">
        <v>277</v>
      </c>
      <c r="B33" t="s">
        <v>278</v>
      </c>
      <c r="C33" s="7">
        <v>9644</v>
      </c>
      <c r="D33" s="8">
        <v>44588</v>
      </c>
      <c r="E33" s="8" t="s">
        <v>177</v>
      </c>
      <c r="F33" s="6" t="s">
        <v>12</v>
      </c>
      <c r="G33" s="6" t="s">
        <v>13</v>
      </c>
      <c r="H33" s="6" t="s">
        <v>146</v>
      </c>
      <c r="I33" s="8">
        <v>44696</v>
      </c>
      <c r="J33" s="7">
        <v>12</v>
      </c>
      <c r="K33" s="7">
        <v>1</v>
      </c>
      <c r="L33" s="9">
        <v>2354</v>
      </c>
      <c r="M33" s="14">
        <f t="shared" si="0"/>
        <v>2354</v>
      </c>
      <c r="N33" s="14"/>
      <c r="O33" s="41"/>
      <c r="P33" s="41"/>
      <c r="Q33" s="41"/>
    </row>
    <row r="34" spans="1:17" x14ac:dyDescent="0.25">
      <c r="A34" t="s">
        <v>279</v>
      </c>
      <c r="B34" t="s">
        <v>280</v>
      </c>
      <c r="C34" s="7">
        <v>9648</v>
      </c>
      <c r="D34" s="8">
        <v>44591</v>
      </c>
      <c r="E34" s="8" t="s">
        <v>176</v>
      </c>
      <c r="F34" s="6" t="s">
        <v>10</v>
      </c>
      <c r="G34" s="6" t="s">
        <v>17</v>
      </c>
      <c r="H34" s="6" t="s">
        <v>149</v>
      </c>
      <c r="I34" s="8">
        <v>44694</v>
      </c>
      <c r="J34" s="7">
        <v>7</v>
      </c>
      <c r="K34" s="7">
        <v>1</v>
      </c>
      <c r="L34" s="9">
        <v>1831.5</v>
      </c>
      <c r="M34" s="14">
        <f t="shared" si="0"/>
        <v>1831.5</v>
      </c>
      <c r="N34" s="14"/>
      <c r="O34" s="41"/>
      <c r="P34" s="41"/>
      <c r="Q34" s="41"/>
    </row>
    <row r="35" spans="1:17" x14ac:dyDescent="0.25">
      <c r="A35" t="s">
        <v>281</v>
      </c>
      <c r="B35" t="s">
        <v>282</v>
      </c>
      <c r="C35" s="7">
        <v>9649</v>
      </c>
      <c r="D35" s="8">
        <v>44593</v>
      </c>
      <c r="E35" s="8" t="s">
        <v>176</v>
      </c>
      <c r="F35" s="6" t="s">
        <v>22</v>
      </c>
      <c r="G35" s="6" t="s">
        <v>28</v>
      </c>
      <c r="H35" s="6" t="s">
        <v>168</v>
      </c>
      <c r="I35" s="8">
        <v>44706</v>
      </c>
      <c r="J35" s="7">
        <v>8</v>
      </c>
      <c r="K35" s="7">
        <v>2</v>
      </c>
      <c r="L35" s="9">
        <v>1760</v>
      </c>
      <c r="M35" s="14">
        <f t="shared" si="0"/>
        <v>3520</v>
      </c>
      <c r="N35" s="14"/>
      <c r="O35" s="41"/>
      <c r="P35" s="41"/>
      <c r="Q35" s="41"/>
    </row>
    <row r="36" spans="1:17" x14ac:dyDescent="0.25">
      <c r="A36" t="s">
        <v>283</v>
      </c>
      <c r="B36" t="s">
        <v>284</v>
      </c>
      <c r="C36" s="7">
        <v>9650</v>
      </c>
      <c r="D36" s="8">
        <v>44593</v>
      </c>
      <c r="E36" s="8" t="s">
        <v>177</v>
      </c>
      <c r="F36" s="6" t="s">
        <v>22</v>
      </c>
      <c r="G36" s="6" t="s">
        <v>141</v>
      </c>
      <c r="H36" s="6" t="s">
        <v>171</v>
      </c>
      <c r="I36" s="8">
        <v>44711</v>
      </c>
      <c r="J36" s="7">
        <v>15</v>
      </c>
      <c r="K36" s="7">
        <v>1</v>
      </c>
      <c r="L36" s="9">
        <v>2425</v>
      </c>
      <c r="M36" s="14">
        <f t="shared" si="0"/>
        <v>2425</v>
      </c>
      <c r="N36" s="14"/>
      <c r="O36" s="41"/>
      <c r="P36" s="41"/>
      <c r="Q36" s="41"/>
    </row>
    <row r="37" spans="1:17" x14ac:dyDescent="0.25">
      <c r="A37" t="s">
        <v>285</v>
      </c>
      <c r="B37" t="s">
        <v>286</v>
      </c>
      <c r="C37" s="7">
        <v>9654</v>
      </c>
      <c r="D37" s="8">
        <v>44593</v>
      </c>
      <c r="E37" s="8" t="s">
        <v>176</v>
      </c>
      <c r="F37" s="6" t="s">
        <v>22</v>
      </c>
      <c r="G37" s="6" t="s">
        <v>141</v>
      </c>
      <c r="H37" s="6" t="s">
        <v>171</v>
      </c>
      <c r="I37" s="8">
        <v>44712</v>
      </c>
      <c r="J37" s="7">
        <v>15</v>
      </c>
      <c r="K37" s="7">
        <v>1</v>
      </c>
      <c r="L37" s="9">
        <v>2667.5</v>
      </c>
      <c r="M37" s="14">
        <f t="shared" si="0"/>
        <v>2667.5</v>
      </c>
      <c r="N37" s="14"/>
      <c r="O37" s="41"/>
      <c r="P37" s="41"/>
      <c r="Q37" s="41"/>
    </row>
    <row r="38" spans="1:17" x14ac:dyDescent="0.25">
      <c r="A38" t="s">
        <v>287</v>
      </c>
      <c r="B38" t="s">
        <v>288</v>
      </c>
      <c r="C38" s="7">
        <v>9661</v>
      </c>
      <c r="D38" s="8">
        <v>44595</v>
      </c>
      <c r="E38" s="8" t="s">
        <v>176</v>
      </c>
      <c r="F38" s="6" t="s">
        <v>10</v>
      </c>
      <c r="G38" s="6" t="s">
        <v>11</v>
      </c>
      <c r="H38" s="6" t="s">
        <v>145</v>
      </c>
      <c r="I38" s="8">
        <v>44688</v>
      </c>
      <c r="J38" s="7">
        <v>6</v>
      </c>
      <c r="K38" s="7">
        <v>2</v>
      </c>
      <c r="L38" s="9">
        <v>1570</v>
      </c>
      <c r="M38" s="14">
        <f t="shared" si="0"/>
        <v>3140</v>
      </c>
      <c r="N38" s="14"/>
      <c r="O38" s="41"/>
      <c r="P38" s="41"/>
      <c r="Q38" s="41"/>
    </row>
    <row r="39" spans="1:17" x14ac:dyDescent="0.25">
      <c r="A39" t="s">
        <v>289</v>
      </c>
      <c r="B39" t="s">
        <v>290</v>
      </c>
      <c r="C39" s="7">
        <v>9664</v>
      </c>
      <c r="D39" s="8">
        <v>44595</v>
      </c>
      <c r="E39" s="8" t="s">
        <v>176</v>
      </c>
      <c r="F39" s="6" t="s">
        <v>14</v>
      </c>
      <c r="G39" s="6" t="s">
        <v>21</v>
      </c>
      <c r="H39" s="6" t="s">
        <v>166</v>
      </c>
      <c r="I39" s="8">
        <v>44685</v>
      </c>
      <c r="J39" s="7">
        <v>8</v>
      </c>
      <c r="K39" s="7">
        <v>1</v>
      </c>
      <c r="L39" s="9">
        <v>1760</v>
      </c>
      <c r="M39" s="14">
        <f t="shared" si="0"/>
        <v>1760</v>
      </c>
      <c r="N39" s="14"/>
      <c r="O39" s="41"/>
      <c r="P39" s="41"/>
      <c r="Q39" s="41"/>
    </row>
    <row r="40" spans="1:17" x14ac:dyDescent="0.25">
      <c r="A40" t="s">
        <v>291</v>
      </c>
      <c r="B40" t="s">
        <v>292</v>
      </c>
      <c r="C40" s="7">
        <v>9674</v>
      </c>
      <c r="D40" s="8">
        <v>44598</v>
      </c>
      <c r="E40" s="8" t="s">
        <v>176</v>
      </c>
      <c r="F40" s="6" t="s">
        <v>12</v>
      </c>
      <c r="G40" s="6" t="s">
        <v>18</v>
      </c>
      <c r="H40" s="6" t="s">
        <v>150</v>
      </c>
      <c r="I40" s="8">
        <v>44715</v>
      </c>
      <c r="J40" s="7">
        <v>12</v>
      </c>
      <c r="K40" s="7">
        <v>1</v>
      </c>
      <c r="L40" s="9">
        <v>2140</v>
      </c>
      <c r="M40" s="14">
        <f t="shared" si="0"/>
        <v>2140</v>
      </c>
      <c r="N40" s="14"/>
      <c r="O40" s="41"/>
      <c r="P40" s="41"/>
      <c r="Q40" s="41"/>
    </row>
    <row r="41" spans="1:17" x14ac:dyDescent="0.25">
      <c r="A41" t="s">
        <v>293</v>
      </c>
      <c r="B41" t="s">
        <v>294</v>
      </c>
      <c r="C41" s="7">
        <v>9676</v>
      </c>
      <c r="D41" s="8">
        <v>44599</v>
      </c>
      <c r="E41" s="8" t="s">
        <v>176</v>
      </c>
      <c r="F41" s="6" t="s">
        <v>14</v>
      </c>
      <c r="G41" s="6" t="s">
        <v>27</v>
      </c>
      <c r="H41" s="6" t="s">
        <v>154</v>
      </c>
      <c r="I41" s="8">
        <v>44704</v>
      </c>
      <c r="J41" s="7">
        <v>8</v>
      </c>
      <c r="K41" s="7">
        <v>1</v>
      </c>
      <c r="L41" s="9">
        <v>1760</v>
      </c>
      <c r="M41" s="14">
        <f t="shared" si="0"/>
        <v>1760</v>
      </c>
      <c r="N41" s="14"/>
      <c r="O41" s="41"/>
      <c r="P41" s="41"/>
      <c r="Q41" s="41"/>
    </row>
    <row r="42" spans="1:17" x14ac:dyDescent="0.25">
      <c r="A42" t="s">
        <v>295</v>
      </c>
      <c r="B42" t="s">
        <v>296</v>
      </c>
      <c r="C42" s="7">
        <v>9677</v>
      </c>
      <c r="D42" s="8">
        <v>44599</v>
      </c>
      <c r="E42" s="8" t="s">
        <v>177</v>
      </c>
      <c r="F42" s="6" t="s">
        <v>14</v>
      </c>
      <c r="G42" s="6" t="s">
        <v>29</v>
      </c>
      <c r="H42" s="6" t="s">
        <v>155</v>
      </c>
      <c r="I42" s="8">
        <v>44697</v>
      </c>
      <c r="J42" s="7">
        <v>7</v>
      </c>
      <c r="K42" s="7">
        <v>2</v>
      </c>
      <c r="L42" s="9">
        <v>2667.5</v>
      </c>
      <c r="M42" s="14">
        <f t="shared" si="0"/>
        <v>5335</v>
      </c>
      <c r="N42" s="14"/>
      <c r="O42" s="41"/>
      <c r="P42" s="41"/>
      <c r="Q42" s="41"/>
    </row>
    <row r="43" spans="1:17" x14ac:dyDescent="0.25">
      <c r="A43" t="s">
        <v>297</v>
      </c>
      <c r="B43" t="s">
        <v>298</v>
      </c>
      <c r="C43" s="7">
        <v>9681</v>
      </c>
      <c r="D43" s="8">
        <v>44599</v>
      </c>
      <c r="E43" s="8" t="s">
        <v>177</v>
      </c>
      <c r="F43" s="6" t="s">
        <v>10</v>
      </c>
      <c r="G43" s="6" t="s">
        <v>17</v>
      </c>
      <c r="H43" s="6" t="s">
        <v>149</v>
      </c>
      <c r="I43" s="8">
        <v>44699</v>
      </c>
      <c r="J43" s="7">
        <v>7</v>
      </c>
      <c r="K43" s="7">
        <v>2</v>
      </c>
      <c r="L43" s="9">
        <v>1665</v>
      </c>
      <c r="M43" s="14">
        <f t="shared" si="0"/>
        <v>3330</v>
      </c>
      <c r="N43" s="14"/>
      <c r="O43" s="41"/>
      <c r="P43" s="41"/>
      <c r="Q43" s="41"/>
    </row>
    <row r="44" spans="1:17" x14ac:dyDescent="0.25">
      <c r="A44" t="s">
        <v>299</v>
      </c>
      <c r="B44" t="s">
        <v>300</v>
      </c>
      <c r="C44" s="7">
        <v>9683</v>
      </c>
      <c r="D44" s="8">
        <v>44599</v>
      </c>
      <c r="E44" s="8" t="s">
        <v>176</v>
      </c>
      <c r="F44" s="6" t="s">
        <v>22</v>
      </c>
      <c r="G44" s="6" t="s">
        <v>141</v>
      </c>
      <c r="H44" s="6" t="s">
        <v>170</v>
      </c>
      <c r="I44" s="8">
        <v>44695</v>
      </c>
      <c r="J44" s="7">
        <v>5</v>
      </c>
      <c r="K44" s="7">
        <v>1</v>
      </c>
      <c r="L44" s="9">
        <v>1622.5</v>
      </c>
      <c r="M44" s="14">
        <f t="shared" si="0"/>
        <v>1622.5</v>
      </c>
      <c r="N44" s="14"/>
      <c r="O44" s="41"/>
      <c r="P44" s="41"/>
      <c r="Q44" s="41"/>
    </row>
    <row r="45" spans="1:17" x14ac:dyDescent="0.25">
      <c r="A45" t="s">
        <v>301</v>
      </c>
      <c r="B45" t="s">
        <v>302</v>
      </c>
      <c r="C45" s="7">
        <v>9697</v>
      </c>
      <c r="D45" s="8">
        <v>44600</v>
      </c>
      <c r="E45" s="8" t="s">
        <v>176</v>
      </c>
      <c r="F45" s="6" t="s">
        <v>22</v>
      </c>
      <c r="G45" s="6" t="s">
        <v>28</v>
      </c>
      <c r="H45" s="6" t="s">
        <v>168</v>
      </c>
      <c r="I45" s="8">
        <v>44700</v>
      </c>
      <c r="J45" s="7">
        <v>8</v>
      </c>
      <c r="K45" s="7">
        <v>1</v>
      </c>
      <c r="L45" s="9">
        <v>1936</v>
      </c>
      <c r="M45" s="14">
        <f t="shared" si="0"/>
        <v>1936</v>
      </c>
      <c r="N45" s="14"/>
      <c r="O45" s="41"/>
      <c r="P45" s="41"/>
      <c r="Q45" s="41"/>
    </row>
    <row r="46" spans="1:17" x14ac:dyDescent="0.25">
      <c r="A46" t="s">
        <v>303</v>
      </c>
      <c r="B46" t="s">
        <v>304</v>
      </c>
      <c r="C46" s="7">
        <v>9698</v>
      </c>
      <c r="D46" s="8">
        <v>44600</v>
      </c>
      <c r="E46" s="8" t="s">
        <v>177</v>
      </c>
      <c r="F46" s="6" t="s">
        <v>12</v>
      </c>
      <c r="G46" s="6" t="s">
        <v>13</v>
      </c>
      <c r="H46" s="6" t="s">
        <v>146</v>
      </c>
      <c r="I46" s="8">
        <v>44708</v>
      </c>
      <c r="J46" s="7">
        <v>12</v>
      </c>
      <c r="K46" s="7">
        <v>1</v>
      </c>
      <c r="L46" s="9">
        <v>2354</v>
      </c>
      <c r="M46" s="14">
        <f t="shared" si="0"/>
        <v>2354</v>
      </c>
      <c r="N46" s="14"/>
      <c r="O46" s="41"/>
      <c r="P46" s="41"/>
      <c r="Q46" s="41"/>
    </row>
    <row r="47" spans="1:17" x14ac:dyDescent="0.25">
      <c r="A47" t="s">
        <v>305</v>
      </c>
      <c r="B47" t="s">
        <v>306</v>
      </c>
      <c r="C47" s="7">
        <v>9701</v>
      </c>
      <c r="D47" s="8">
        <v>44600</v>
      </c>
      <c r="E47" s="8" t="s">
        <v>176</v>
      </c>
      <c r="F47" s="6" t="s">
        <v>10</v>
      </c>
      <c r="G47" s="6" t="s">
        <v>17</v>
      </c>
      <c r="H47" s="6" t="s">
        <v>149</v>
      </c>
      <c r="I47" s="8">
        <v>44715</v>
      </c>
      <c r="J47" s="7">
        <v>7</v>
      </c>
      <c r="K47" s="7">
        <v>1</v>
      </c>
      <c r="L47" s="9">
        <v>1665</v>
      </c>
      <c r="M47" s="14">
        <f t="shared" si="0"/>
        <v>1665</v>
      </c>
      <c r="N47" s="14"/>
      <c r="O47" s="41"/>
      <c r="P47" s="41"/>
      <c r="Q47" s="41"/>
    </row>
    <row r="48" spans="1:17" x14ac:dyDescent="0.25">
      <c r="A48" t="s">
        <v>307</v>
      </c>
      <c r="B48" t="s">
        <v>308</v>
      </c>
      <c r="C48" s="7">
        <v>9714</v>
      </c>
      <c r="D48" s="8">
        <v>44600</v>
      </c>
      <c r="E48" s="8" t="s">
        <v>176</v>
      </c>
      <c r="F48" s="6" t="s">
        <v>14</v>
      </c>
      <c r="G48" s="6" t="s">
        <v>21</v>
      </c>
      <c r="H48" s="6" t="s">
        <v>151</v>
      </c>
      <c r="I48" s="8">
        <v>44715</v>
      </c>
      <c r="J48" s="7">
        <v>15</v>
      </c>
      <c r="K48" s="7">
        <v>1</v>
      </c>
      <c r="L48" s="9">
        <v>2425</v>
      </c>
      <c r="M48" s="14">
        <f t="shared" si="0"/>
        <v>2425</v>
      </c>
      <c r="N48" s="14"/>
      <c r="O48" s="41"/>
      <c r="P48" s="41"/>
      <c r="Q48" s="41"/>
    </row>
    <row r="49" spans="1:17" x14ac:dyDescent="0.25">
      <c r="A49" t="s">
        <v>309</v>
      </c>
      <c r="B49" t="s">
        <v>310</v>
      </c>
      <c r="C49" s="7">
        <v>9715</v>
      </c>
      <c r="D49" s="8">
        <v>44601</v>
      </c>
      <c r="E49" s="8" t="s">
        <v>177</v>
      </c>
      <c r="F49" s="6" t="s">
        <v>22</v>
      </c>
      <c r="G49" s="6" t="s">
        <v>28</v>
      </c>
      <c r="H49" s="6" t="s">
        <v>160</v>
      </c>
      <c r="I49" s="8">
        <v>44714</v>
      </c>
      <c r="J49" s="7">
        <v>21</v>
      </c>
      <c r="K49" s="7">
        <v>1</v>
      </c>
      <c r="L49" s="9">
        <v>3294.5</v>
      </c>
      <c r="M49" s="14">
        <f t="shared" si="0"/>
        <v>3294.5</v>
      </c>
      <c r="N49" s="14"/>
      <c r="O49" s="41"/>
      <c r="P49" s="41"/>
      <c r="Q49" s="41"/>
    </row>
    <row r="50" spans="1:17" x14ac:dyDescent="0.25">
      <c r="A50" t="s">
        <v>311</v>
      </c>
      <c r="B50" t="s">
        <v>312</v>
      </c>
      <c r="C50" s="7">
        <v>9721</v>
      </c>
      <c r="D50" s="8">
        <v>44601</v>
      </c>
      <c r="E50" s="8" t="s">
        <v>176</v>
      </c>
      <c r="F50" s="6" t="s">
        <v>22</v>
      </c>
      <c r="G50" s="6" t="s">
        <v>141</v>
      </c>
      <c r="H50" s="6" t="s">
        <v>171</v>
      </c>
      <c r="I50" s="8">
        <v>44714</v>
      </c>
      <c r="J50" s="7">
        <v>15</v>
      </c>
      <c r="K50" s="7">
        <v>2</v>
      </c>
      <c r="L50" s="9">
        <v>2667.5</v>
      </c>
      <c r="M50" s="14">
        <f t="shared" si="0"/>
        <v>5335</v>
      </c>
      <c r="N50" s="14"/>
      <c r="O50" s="41"/>
      <c r="P50" s="41"/>
      <c r="Q50" s="41"/>
    </row>
    <row r="51" spans="1:17" x14ac:dyDescent="0.25">
      <c r="A51" t="s">
        <v>313</v>
      </c>
      <c r="B51" t="s">
        <v>314</v>
      </c>
      <c r="C51" s="7">
        <v>9722</v>
      </c>
      <c r="D51" s="8">
        <v>44602</v>
      </c>
      <c r="E51" s="8" t="s">
        <v>176</v>
      </c>
      <c r="F51" s="6" t="s">
        <v>14</v>
      </c>
      <c r="G51" s="6" t="s">
        <v>15</v>
      </c>
      <c r="H51" s="6" t="s">
        <v>147</v>
      </c>
      <c r="I51" s="8">
        <v>44700</v>
      </c>
      <c r="J51" s="7">
        <v>10</v>
      </c>
      <c r="K51" s="7">
        <v>2</v>
      </c>
      <c r="L51" s="9">
        <v>2145</v>
      </c>
      <c r="M51" s="14">
        <f t="shared" si="0"/>
        <v>4290</v>
      </c>
      <c r="N51" s="14"/>
      <c r="O51" s="41"/>
      <c r="P51" s="41"/>
      <c r="Q51" s="41"/>
    </row>
    <row r="52" spans="1:17" x14ac:dyDescent="0.25">
      <c r="A52" t="s">
        <v>315</v>
      </c>
      <c r="B52" t="s">
        <v>316</v>
      </c>
      <c r="C52" s="7">
        <v>9730</v>
      </c>
      <c r="D52" s="8">
        <v>44602</v>
      </c>
      <c r="E52" s="8" t="s">
        <v>176</v>
      </c>
      <c r="F52" s="6" t="s">
        <v>12</v>
      </c>
      <c r="G52" s="6" t="s">
        <v>24</v>
      </c>
      <c r="H52" s="6" t="s">
        <v>153</v>
      </c>
      <c r="I52" s="8">
        <v>44679</v>
      </c>
      <c r="J52" s="7">
        <v>15</v>
      </c>
      <c r="K52" s="7">
        <v>1</v>
      </c>
      <c r="L52" s="9">
        <v>2425</v>
      </c>
      <c r="M52" s="14">
        <f t="shared" si="0"/>
        <v>2425</v>
      </c>
      <c r="N52" s="14"/>
      <c r="O52" s="41"/>
      <c r="P52" s="41"/>
      <c r="Q52" s="41"/>
    </row>
    <row r="53" spans="1:17" x14ac:dyDescent="0.25">
      <c r="A53" t="s">
        <v>317</v>
      </c>
      <c r="B53" t="s">
        <v>318</v>
      </c>
      <c r="C53" s="7">
        <v>9731</v>
      </c>
      <c r="D53" s="8">
        <v>44602</v>
      </c>
      <c r="E53" s="8" t="s">
        <v>177</v>
      </c>
      <c r="F53" s="6" t="s">
        <v>12</v>
      </c>
      <c r="G53" s="6" t="s">
        <v>24</v>
      </c>
      <c r="H53" s="6" t="s">
        <v>153</v>
      </c>
      <c r="I53" s="8">
        <v>44679</v>
      </c>
      <c r="J53" s="7">
        <v>15</v>
      </c>
      <c r="K53" s="7">
        <v>1</v>
      </c>
      <c r="L53" s="9">
        <v>2425</v>
      </c>
      <c r="M53" s="14">
        <f t="shared" si="0"/>
        <v>2425</v>
      </c>
      <c r="N53" s="14"/>
      <c r="O53" s="41"/>
      <c r="P53" s="41"/>
      <c r="Q53" s="41"/>
    </row>
    <row r="54" spans="1:17" x14ac:dyDescent="0.25">
      <c r="A54" t="s">
        <v>319</v>
      </c>
      <c r="B54" t="s">
        <v>320</v>
      </c>
      <c r="C54" s="7">
        <v>9732</v>
      </c>
      <c r="D54" s="8">
        <v>44605</v>
      </c>
      <c r="E54" s="8" t="s">
        <v>177</v>
      </c>
      <c r="F54" s="6" t="s">
        <v>14</v>
      </c>
      <c r="G54" s="6" t="s">
        <v>21</v>
      </c>
      <c r="H54" s="6" t="s">
        <v>151</v>
      </c>
      <c r="I54" s="8">
        <v>44710</v>
      </c>
      <c r="J54" s="7">
        <v>15</v>
      </c>
      <c r="K54" s="7">
        <v>2</v>
      </c>
      <c r="L54" s="9">
        <v>2425</v>
      </c>
      <c r="M54" s="14">
        <f t="shared" si="0"/>
        <v>4850</v>
      </c>
      <c r="N54" s="14"/>
      <c r="O54" s="41"/>
      <c r="P54" s="41"/>
      <c r="Q54" s="41"/>
    </row>
    <row r="55" spans="1:17" x14ac:dyDescent="0.25">
      <c r="A55" t="s">
        <v>321</v>
      </c>
      <c r="B55" t="s">
        <v>322</v>
      </c>
      <c r="C55" s="7">
        <v>9733</v>
      </c>
      <c r="D55" s="8">
        <v>44606</v>
      </c>
      <c r="E55" s="8" t="s">
        <v>176</v>
      </c>
      <c r="F55" s="6" t="s">
        <v>12</v>
      </c>
      <c r="G55" s="6" t="s">
        <v>24</v>
      </c>
      <c r="H55" s="6" t="s">
        <v>153</v>
      </c>
      <c r="I55" s="8">
        <v>44679</v>
      </c>
      <c r="J55" s="7">
        <v>15</v>
      </c>
      <c r="K55" s="7">
        <v>1</v>
      </c>
      <c r="L55" s="9">
        <v>2667.5</v>
      </c>
      <c r="M55" s="14">
        <f t="shared" si="0"/>
        <v>2667.5</v>
      </c>
      <c r="N55" s="14"/>
      <c r="O55" s="41"/>
      <c r="P55" s="41"/>
      <c r="Q55" s="41"/>
    </row>
    <row r="56" spans="1:17" x14ac:dyDescent="0.25">
      <c r="A56" t="s">
        <v>323</v>
      </c>
      <c r="B56" t="s">
        <v>324</v>
      </c>
      <c r="C56" s="7">
        <v>9736</v>
      </c>
      <c r="D56" s="8">
        <v>44606</v>
      </c>
      <c r="E56" s="8" t="s">
        <v>176</v>
      </c>
      <c r="F56" s="6" t="s">
        <v>12</v>
      </c>
      <c r="G56" s="6" t="s">
        <v>24</v>
      </c>
      <c r="H56" s="6" t="s">
        <v>153</v>
      </c>
      <c r="I56" s="8">
        <v>44679</v>
      </c>
      <c r="J56" s="7">
        <v>15</v>
      </c>
      <c r="K56" s="7">
        <v>1</v>
      </c>
      <c r="L56" s="9">
        <v>2425</v>
      </c>
      <c r="M56" s="14">
        <f t="shared" si="0"/>
        <v>2425</v>
      </c>
      <c r="N56" s="14"/>
      <c r="O56" s="41"/>
      <c r="P56" s="41"/>
      <c r="Q56" s="41"/>
    </row>
    <row r="57" spans="1:17" x14ac:dyDescent="0.25">
      <c r="A57" t="s">
        <v>325</v>
      </c>
      <c r="B57" t="s">
        <v>326</v>
      </c>
      <c r="C57" s="7">
        <v>9737</v>
      </c>
      <c r="D57" s="8">
        <v>44606</v>
      </c>
      <c r="E57" s="8" t="s">
        <v>177</v>
      </c>
      <c r="F57" s="6" t="s">
        <v>14</v>
      </c>
      <c r="G57" s="6" t="s">
        <v>29</v>
      </c>
      <c r="H57" s="6" t="s">
        <v>155</v>
      </c>
      <c r="I57" s="8">
        <v>44700</v>
      </c>
      <c r="J57" s="7">
        <v>7</v>
      </c>
      <c r="K57" s="7">
        <v>1</v>
      </c>
      <c r="L57" s="9">
        <v>2667.5</v>
      </c>
      <c r="M57" s="14">
        <f t="shared" si="0"/>
        <v>2667.5</v>
      </c>
      <c r="N57" s="14"/>
      <c r="O57" s="41"/>
      <c r="P57" s="41"/>
      <c r="Q57" s="41"/>
    </row>
    <row r="58" spans="1:17" x14ac:dyDescent="0.25">
      <c r="A58" t="s">
        <v>327</v>
      </c>
      <c r="B58" t="s">
        <v>328</v>
      </c>
      <c r="C58" s="7">
        <v>9743</v>
      </c>
      <c r="D58" s="8">
        <v>44606</v>
      </c>
      <c r="E58" s="8" t="s">
        <v>177</v>
      </c>
      <c r="F58" s="6" t="s">
        <v>14</v>
      </c>
      <c r="G58" s="6" t="s">
        <v>21</v>
      </c>
      <c r="H58" s="6" t="s">
        <v>166</v>
      </c>
      <c r="I58" s="8">
        <v>44726</v>
      </c>
      <c r="J58" s="7">
        <v>8</v>
      </c>
      <c r="K58" s="7">
        <v>2</v>
      </c>
      <c r="L58" s="9">
        <v>1760</v>
      </c>
      <c r="M58" s="14">
        <f t="shared" si="0"/>
        <v>3520</v>
      </c>
      <c r="N58" s="14"/>
      <c r="O58" s="41"/>
      <c r="P58" s="41"/>
      <c r="Q58" s="41"/>
    </row>
    <row r="59" spans="1:17" x14ac:dyDescent="0.25">
      <c r="A59" t="s">
        <v>329</v>
      </c>
      <c r="B59" t="s">
        <v>330</v>
      </c>
      <c r="C59" s="7">
        <v>9744</v>
      </c>
      <c r="D59" s="8">
        <v>44607</v>
      </c>
      <c r="E59" s="8" t="s">
        <v>176</v>
      </c>
      <c r="F59" s="6" t="s">
        <v>10</v>
      </c>
      <c r="G59" s="6" t="s">
        <v>17</v>
      </c>
      <c r="H59" s="6" t="s">
        <v>149</v>
      </c>
      <c r="I59" s="8">
        <v>44724</v>
      </c>
      <c r="J59" s="7">
        <v>7</v>
      </c>
      <c r="K59" s="7">
        <v>1</v>
      </c>
      <c r="L59" s="9">
        <v>1665</v>
      </c>
      <c r="M59" s="14">
        <f t="shared" si="0"/>
        <v>1665</v>
      </c>
      <c r="N59" s="14"/>
      <c r="O59" s="41"/>
      <c r="P59" s="41"/>
      <c r="Q59" s="41"/>
    </row>
    <row r="60" spans="1:17" x14ac:dyDescent="0.25">
      <c r="A60" t="s">
        <v>331</v>
      </c>
      <c r="B60" t="s">
        <v>332</v>
      </c>
      <c r="C60" s="7">
        <v>9746</v>
      </c>
      <c r="D60" s="8">
        <v>44608</v>
      </c>
      <c r="E60" s="8" t="s">
        <v>176</v>
      </c>
      <c r="F60" s="6" t="s">
        <v>10</v>
      </c>
      <c r="G60" s="6" t="s">
        <v>17</v>
      </c>
      <c r="H60" s="6" t="s">
        <v>149</v>
      </c>
      <c r="I60" s="8">
        <v>44699</v>
      </c>
      <c r="J60" s="7">
        <v>7</v>
      </c>
      <c r="K60" s="7">
        <v>1</v>
      </c>
      <c r="L60" s="9">
        <v>1665</v>
      </c>
      <c r="M60" s="14">
        <f t="shared" si="0"/>
        <v>1665</v>
      </c>
      <c r="N60" s="14"/>
      <c r="O60" s="41"/>
      <c r="P60" s="41"/>
      <c r="Q60" s="41"/>
    </row>
    <row r="61" spans="1:17" x14ac:dyDescent="0.25">
      <c r="A61" t="s">
        <v>333</v>
      </c>
      <c r="B61" t="s">
        <v>334</v>
      </c>
      <c r="C61" s="7">
        <v>9747</v>
      </c>
      <c r="D61" s="8">
        <v>44608</v>
      </c>
      <c r="E61" s="8" t="s">
        <v>177</v>
      </c>
      <c r="F61" s="6" t="s">
        <v>10</v>
      </c>
      <c r="G61" s="6" t="s">
        <v>17</v>
      </c>
      <c r="H61" s="6" t="s">
        <v>149</v>
      </c>
      <c r="I61" s="8">
        <v>44703</v>
      </c>
      <c r="J61" s="7">
        <v>7</v>
      </c>
      <c r="K61" s="7">
        <v>2</v>
      </c>
      <c r="L61" s="9">
        <v>1831.5</v>
      </c>
      <c r="M61" s="14">
        <f t="shared" si="0"/>
        <v>3663</v>
      </c>
      <c r="N61" s="14"/>
      <c r="O61" s="41"/>
      <c r="P61" s="41"/>
      <c r="Q61" s="41"/>
    </row>
    <row r="62" spans="1:17" x14ac:dyDescent="0.25">
      <c r="A62" t="s">
        <v>335</v>
      </c>
      <c r="B62" t="s">
        <v>336</v>
      </c>
      <c r="C62" s="7">
        <v>9752</v>
      </c>
      <c r="D62" s="8">
        <v>44608</v>
      </c>
      <c r="E62" s="8" t="s">
        <v>177</v>
      </c>
      <c r="F62" s="6" t="s">
        <v>14</v>
      </c>
      <c r="G62" s="6" t="s">
        <v>21</v>
      </c>
      <c r="H62" s="6" t="s">
        <v>166</v>
      </c>
      <c r="I62" s="8">
        <v>44716</v>
      </c>
      <c r="J62" s="7">
        <v>8</v>
      </c>
      <c r="K62" s="7">
        <v>1</v>
      </c>
      <c r="L62" s="9">
        <v>1936</v>
      </c>
      <c r="M62" s="14">
        <f t="shared" si="0"/>
        <v>1936</v>
      </c>
      <c r="N62" s="14"/>
      <c r="O62" s="41"/>
      <c r="P62" s="41"/>
      <c r="Q62" s="41"/>
    </row>
    <row r="63" spans="1:17" x14ac:dyDescent="0.25">
      <c r="A63" t="s">
        <v>331</v>
      </c>
      <c r="B63" t="s">
        <v>107</v>
      </c>
      <c r="C63" s="7">
        <v>9757</v>
      </c>
      <c r="D63" s="8">
        <v>44609</v>
      </c>
      <c r="E63" s="8" t="s">
        <v>177</v>
      </c>
      <c r="F63" s="6" t="s">
        <v>14</v>
      </c>
      <c r="G63" s="6" t="s">
        <v>29</v>
      </c>
      <c r="H63" s="6" t="s">
        <v>155</v>
      </c>
      <c r="I63" s="8">
        <v>44718</v>
      </c>
      <c r="J63" s="7">
        <v>7</v>
      </c>
      <c r="K63" s="7">
        <v>2</v>
      </c>
      <c r="L63" s="9">
        <v>2667.5</v>
      </c>
      <c r="M63" s="14">
        <f t="shared" si="0"/>
        <v>5335</v>
      </c>
      <c r="N63" s="14"/>
      <c r="O63" s="41"/>
      <c r="P63" s="41"/>
      <c r="Q63" s="41"/>
    </row>
    <row r="64" spans="1:17" x14ac:dyDescent="0.25">
      <c r="A64" t="s">
        <v>337</v>
      </c>
      <c r="B64" t="s">
        <v>338</v>
      </c>
      <c r="C64" s="7">
        <v>9764</v>
      </c>
      <c r="D64" s="8">
        <v>44612</v>
      </c>
      <c r="E64" s="8" t="s">
        <v>176</v>
      </c>
      <c r="F64" s="6" t="s">
        <v>22</v>
      </c>
      <c r="G64" s="6" t="s">
        <v>141</v>
      </c>
      <c r="H64" s="6" t="s">
        <v>171</v>
      </c>
      <c r="I64" s="8">
        <v>44712</v>
      </c>
      <c r="J64" s="7">
        <v>15</v>
      </c>
      <c r="K64" s="7">
        <v>2</v>
      </c>
      <c r="L64" s="9">
        <v>2667.5</v>
      </c>
      <c r="M64" s="14">
        <f t="shared" si="0"/>
        <v>5335</v>
      </c>
      <c r="N64" s="14"/>
      <c r="O64" s="41"/>
      <c r="P64" s="41"/>
      <c r="Q64" s="41"/>
    </row>
    <row r="65" spans="1:17" x14ac:dyDescent="0.25">
      <c r="A65" t="s">
        <v>339</v>
      </c>
      <c r="B65" t="s">
        <v>340</v>
      </c>
      <c r="C65" s="7">
        <v>9769</v>
      </c>
      <c r="D65" s="8">
        <v>44614</v>
      </c>
      <c r="E65" s="8" t="s">
        <v>176</v>
      </c>
      <c r="F65" s="6" t="s">
        <v>10</v>
      </c>
      <c r="G65" s="6" t="s">
        <v>17</v>
      </c>
      <c r="H65" s="6" t="s">
        <v>149</v>
      </c>
      <c r="I65" s="8">
        <v>44710</v>
      </c>
      <c r="J65" s="7">
        <v>7</v>
      </c>
      <c r="K65" s="7">
        <v>1</v>
      </c>
      <c r="L65" s="9">
        <v>1831.5</v>
      </c>
      <c r="M65" s="14">
        <f t="shared" si="0"/>
        <v>1831.5</v>
      </c>
      <c r="N65" s="14"/>
      <c r="O65" s="41"/>
      <c r="P65" s="41"/>
      <c r="Q65" s="41"/>
    </row>
    <row r="66" spans="1:17" x14ac:dyDescent="0.25">
      <c r="A66" t="s">
        <v>341</v>
      </c>
      <c r="B66" t="s">
        <v>342</v>
      </c>
      <c r="C66" s="7">
        <v>9781</v>
      </c>
      <c r="D66" s="8">
        <v>44614</v>
      </c>
      <c r="E66" s="8" t="s">
        <v>176</v>
      </c>
      <c r="F66" s="6" t="s">
        <v>22</v>
      </c>
      <c r="G66" s="6" t="s">
        <v>141</v>
      </c>
      <c r="H66" s="6" t="s">
        <v>170</v>
      </c>
      <c r="I66" s="8">
        <v>44712</v>
      </c>
      <c r="J66" s="7">
        <v>5</v>
      </c>
      <c r="K66" s="7">
        <v>1</v>
      </c>
      <c r="L66" s="9">
        <v>1622.5</v>
      </c>
      <c r="M66" s="14">
        <f t="shared" si="0"/>
        <v>1622.5</v>
      </c>
      <c r="N66" s="14"/>
      <c r="O66" s="41"/>
      <c r="P66" s="41"/>
      <c r="Q66" s="41"/>
    </row>
    <row r="67" spans="1:17" x14ac:dyDescent="0.25">
      <c r="A67" t="s">
        <v>343</v>
      </c>
      <c r="B67" t="s">
        <v>344</v>
      </c>
      <c r="C67" s="7">
        <v>9783</v>
      </c>
      <c r="D67" s="8">
        <v>44614</v>
      </c>
      <c r="E67" s="8" t="s">
        <v>176</v>
      </c>
      <c r="F67" s="6" t="s">
        <v>14</v>
      </c>
      <c r="G67" s="6" t="s">
        <v>21</v>
      </c>
      <c r="H67" s="6" t="s">
        <v>151</v>
      </c>
      <c r="I67" s="8">
        <v>44721</v>
      </c>
      <c r="J67" s="7">
        <v>15</v>
      </c>
      <c r="K67" s="7">
        <v>1</v>
      </c>
      <c r="L67" s="9">
        <v>2425</v>
      </c>
      <c r="M67" s="14">
        <f t="shared" ref="M67:M130" si="1">K67*L67</f>
        <v>2425</v>
      </c>
      <c r="N67" s="14"/>
      <c r="O67" s="41"/>
      <c r="P67" s="41"/>
      <c r="Q67" s="41"/>
    </row>
    <row r="68" spans="1:17" x14ac:dyDescent="0.25">
      <c r="A68" t="s">
        <v>345</v>
      </c>
      <c r="B68" t="s">
        <v>346</v>
      </c>
      <c r="C68" s="7">
        <v>9789</v>
      </c>
      <c r="D68" s="8">
        <v>44614</v>
      </c>
      <c r="E68" s="8" t="s">
        <v>177</v>
      </c>
      <c r="F68" s="6" t="s">
        <v>14</v>
      </c>
      <c r="G68" s="6" t="s">
        <v>21</v>
      </c>
      <c r="H68" s="6" t="s">
        <v>151</v>
      </c>
      <c r="I68" s="8">
        <v>44715</v>
      </c>
      <c r="J68" s="7">
        <v>15</v>
      </c>
      <c r="K68" s="7">
        <v>1</v>
      </c>
      <c r="L68" s="9">
        <v>2425</v>
      </c>
      <c r="M68" s="14">
        <f t="shared" si="1"/>
        <v>2425</v>
      </c>
      <c r="N68" s="14"/>
      <c r="O68" s="41"/>
      <c r="P68" s="41"/>
      <c r="Q68" s="41"/>
    </row>
    <row r="69" spans="1:17" x14ac:dyDescent="0.25">
      <c r="A69" t="s">
        <v>347</v>
      </c>
      <c r="B69" t="s">
        <v>348</v>
      </c>
      <c r="C69" s="7">
        <v>9793</v>
      </c>
      <c r="D69" s="8">
        <v>44615</v>
      </c>
      <c r="E69" s="8" t="s">
        <v>176</v>
      </c>
      <c r="F69" s="6" t="s">
        <v>14</v>
      </c>
      <c r="G69" s="6" t="s">
        <v>27</v>
      </c>
      <c r="H69" s="6" t="s">
        <v>154</v>
      </c>
      <c r="I69" s="8">
        <v>44730</v>
      </c>
      <c r="J69" s="7">
        <v>8</v>
      </c>
      <c r="K69" s="7">
        <v>1</v>
      </c>
      <c r="L69" s="9">
        <v>1760</v>
      </c>
      <c r="M69" s="14">
        <f t="shared" si="1"/>
        <v>1760</v>
      </c>
      <c r="N69" s="14"/>
      <c r="O69" s="41"/>
      <c r="P69" s="41"/>
      <c r="Q69" s="41"/>
    </row>
    <row r="70" spans="1:17" x14ac:dyDescent="0.25">
      <c r="A70" t="s">
        <v>349</v>
      </c>
      <c r="B70" t="s">
        <v>350</v>
      </c>
      <c r="C70" s="7">
        <v>9806</v>
      </c>
      <c r="D70" s="8">
        <v>44620</v>
      </c>
      <c r="E70" s="8" t="s">
        <v>176</v>
      </c>
      <c r="F70" s="6" t="s">
        <v>14</v>
      </c>
      <c r="G70" s="6" t="s">
        <v>140</v>
      </c>
      <c r="H70" s="6" t="s">
        <v>164</v>
      </c>
      <c r="I70" s="8">
        <v>44717</v>
      </c>
      <c r="J70" s="7">
        <v>8</v>
      </c>
      <c r="K70" s="7">
        <v>1</v>
      </c>
      <c r="L70" s="9">
        <v>1760</v>
      </c>
      <c r="M70" s="14">
        <f t="shared" si="1"/>
        <v>1760</v>
      </c>
      <c r="N70" s="14"/>
      <c r="O70" s="41"/>
      <c r="P70" s="41"/>
      <c r="Q70" s="41"/>
    </row>
    <row r="71" spans="1:17" x14ac:dyDescent="0.25">
      <c r="A71" t="s">
        <v>351</v>
      </c>
      <c r="B71" t="s">
        <v>352</v>
      </c>
      <c r="C71" s="7">
        <v>9808</v>
      </c>
      <c r="D71" s="8">
        <v>44620</v>
      </c>
      <c r="E71" s="8" t="s">
        <v>177</v>
      </c>
      <c r="F71" s="6" t="s">
        <v>10</v>
      </c>
      <c r="G71" s="6" t="s">
        <v>17</v>
      </c>
      <c r="H71" s="6" t="s">
        <v>149</v>
      </c>
      <c r="I71" s="8">
        <v>44738</v>
      </c>
      <c r="J71" s="7">
        <v>7</v>
      </c>
      <c r="K71" s="7">
        <v>2</v>
      </c>
      <c r="L71" s="9">
        <v>1665</v>
      </c>
      <c r="M71" s="14">
        <f t="shared" si="1"/>
        <v>3330</v>
      </c>
      <c r="N71" s="14"/>
      <c r="O71" s="41"/>
      <c r="P71" s="41"/>
      <c r="Q71" s="41"/>
    </row>
    <row r="72" spans="1:17" x14ac:dyDescent="0.25">
      <c r="A72" t="s">
        <v>353</v>
      </c>
      <c r="B72" t="s">
        <v>354</v>
      </c>
      <c r="C72" s="7">
        <v>9877</v>
      </c>
      <c r="D72" s="8">
        <v>44621</v>
      </c>
      <c r="E72" s="8" t="s">
        <v>176</v>
      </c>
      <c r="F72" s="6" t="s">
        <v>12</v>
      </c>
      <c r="G72" s="6" t="s">
        <v>144</v>
      </c>
      <c r="H72" s="6" t="s">
        <v>174</v>
      </c>
      <c r="I72" s="8">
        <v>44711</v>
      </c>
      <c r="J72" s="7">
        <v>15</v>
      </c>
      <c r="K72" s="7">
        <v>1</v>
      </c>
      <c r="L72" s="9">
        <v>2425</v>
      </c>
      <c r="M72" s="14">
        <f t="shared" si="1"/>
        <v>2425</v>
      </c>
      <c r="N72" s="14"/>
      <c r="O72" s="41"/>
      <c r="P72" s="41"/>
      <c r="Q72" s="41"/>
    </row>
    <row r="73" spans="1:17" x14ac:dyDescent="0.25">
      <c r="A73" t="s">
        <v>355</v>
      </c>
      <c r="B73" t="s">
        <v>356</v>
      </c>
      <c r="C73" s="7">
        <v>9880</v>
      </c>
      <c r="D73" s="8">
        <v>44621</v>
      </c>
      <c r="E73" s="8" t="s">
        <v>177</v>
      </c>
      <c r="F73" s="6" t="s">
        <v>10</v>
      </c>
      <c r="G73" s="6" t="s">
        <v>17</v>
      </c>
      <c r="H73" s="6" t="s">
        <v>149</v>
      </c>
      <c r="I73" s="8">
        <v>44713</v>
      </c>
      <c r="J73" s="7">
        <v>7</v>
      </c>
      <c r="K73" s="7">
        <v>1</v>
      </c>
      <c r="L73" s="9">
        <v>1665</v>
      </c>
      <c r="M73" s="14">
        <f t="shared" si="1"/>
        <v>1665</v>
      </c>
      <c r="N73" s="14"/>
      <c r="O73" s="41"/>
      <c r="P73" s="41"/>
      <c r="Q73" s="41"/>
    </row>
    <row r="74" spans="1:17" x14ac:dyDescent="0.25">
      <c r="A74" t="s">
        <v>265</v>
      </c>
      <c r="B74" t="s">
        <v>357</v>
      </c>
      <c r="C74" s="7">
        <v>10364</v>
      </c>
      <c r="D74" s="8">
        <v>44622</v>
      </c>
      <c r="E74" s="8" t="s">
        <v>177</v>
      </c>
      <c r="F74" s="6" t="s">
        <v>12</v>
      </c>
      <c r="G74" s="6" t="s">
        <v>24</v>
      </c>
      <c r="H74" s="6" t="s">
        <v>153</v>
      </c>
      <c r="I74" s="8">
        <v>44679</v>
      </c>
      <c r="J74" s="7">
        <v>15</v>
      </c>
      <c r="K74" s="7">
        <v>1</v>
      </c>
      <c r="L74" s="9">
        <v>2425</v>
      </c>
      <c r="M74" s="14">
        <f t="shared" si="1"/>
        <v>2425</v>
      </c>
      <c r="N74" s="14"/>
      <c r="O74" s="41"/>
      <c r="P74" s="41"/>
      <c r="Q74" s="41"/>
    </row>
    <row r="75" spans="1:17" x14ac:dyDescent="0.25">
      <c r="A75" t="s">
        <v>358</v>
      </c>
      <c r="B75" t="s">
        <v>359</v>
      </c>
      <c r="C75" s="7">
        <v>10500</v>
      </c>
      <c r="D75" s="8">
        <v>44623</v>
      </c>
      <c r="E75" s="8" t="s">
        <v>177</v>
      </c>
      <c r="F75" s="6" t="s">
        <v>14</v>
      </c>
      <c r="G75" s="6" t="s">
        <v>32</v>
      </c>
      <c r="H75" s="6" t="s">
        <v>165</v>
      </c>
      <c r="I75" s="8">
        <v>44733</v>
      </c>
      <c r="J75" s="7">
        <v>8</v>
      </c>
      <c r="K75" s="7">
        <v>2</v>
      </c>
      <c r="L75" s="9">
        <v>1760</v>
      </c>
      <c r="M75" s="14">
        <f t="shared" si="1"/>
        <v>3520</v>
      </c>
      <c r="N75" s="14"/>
      <c r="O75" s="41"/>
      <c r="P75" s="41"/>
      <c r="Q75" s="41"/>
    </row>
    <row r="76" spans="1:17" x14ac:dyDescent="0.25">
      <c r="A76" t="s">
        <v>360</v>
      </c>
      <c r="B76" t="s">
        <v>361</v>
      </c>
      <c r="C76" s="7">
        <v>10745</v>
      </c>
      <c r="D76" s="8">
        <v>44623</v>
      </c>
      <c r="E76" s="8" t="s">
        <v>176</v>
      </c>
      <c r="F76" s="6" t="s">
        <v>22</v>
      </c>
      <c r="G76" s="6" t="s">
        <v>141</v>
      </c>
      <c r="H76" s="6" t="s">
        <v>170</v>
      </c>
      <c r="I76" s="8">
        <v>44743</v>
      </c>
      <c r="J76" s="7">
        <v>5</v>
      </c>
      <c r="K76" s="7">
        <v>1</v>
      </c>
      <c r="L76" s="9">
        <v>1475</v>
      </c>
      <c r="M76" s="14">
        <f t="shared" si="1"/>
        <v>1475</v>
      </c>
      <c r="N76" s="14"/>
      <c r="O76" s="41"/>
      <c r="P76" s="41"/>
      <c r="Q76" s="41"/>
    </row>
    <row r="77" spans="1:17" x14ac:dyDescent="0.25">
      <c r="A77" t="s">
        <v>362</v>
      </c>
      <c r="B77" t="s">
        <v>363</v>
      </c>
      <c r="C77" s="7">
        <v>10748</v>
      </c>
      <c r="D77" s="8">
        <v>44623</v>
      </c>
      <c r="E77" s="8" t="s">
        <v>177</v>
      </c>
      <c r="F77" s="6" t="s">
        <v>14</v>
      </c>
      <c r="G77" s="6" t="s">
        <v>21</v>
      </c>
      <c r="H77" s="6" t="s">
        <v>166</v>
      </c>
      <c r="I77" s="8">
        <v>44722</v>
      </c>
      <c r="J77" s="7">
        <v>8</v>
      </c>
      <c r="K77" s="7">
        <v>1</v>
      </c>
      <c r="L77" s="9">
        <v>1936</v>
      </c>
      <c r="M77" s="14">
        <f t="shared" si="1"/>
        <v>1936</v>
      </c>
      <c r="N77" s="14"/>
      <c r="O77" s="41"/>
      <c r="P77" s="41"/>
      <c r="Q77" s="41"/>
    </row>
    <row r="78" spans="1:17" x14ac:dyDescent="0.25">
      <c r="A78" t="s">
        <v>364</v>
      </c>
      <c r="B78" t="s">
        <v>365</v>
      </c>
      <c r="C78" s="7">
        <v>10755</v>
      </c>
      <c r="D78" s="8">
        <v>44626</v>
      </c>
      <c r="E78" s="8" t="s">
        <v>176</v>
      </c>
      <c r="F78" s="6" t="s">
        <v>10</v>
      </c>
      <c r="G78" s="6" t="s">
        <v>17</v>
      </c>
      <c r="H78" s="6" t="s">
        <v>149</v>
      </c>
      <c r="I78" s="8">
        <v>44737</v>
      </c>
      <c r="J78" s="7">
        <v>7</v>
      </c>
      <c r="K78" s="7">
        <v>2</v>
      </c>
      <c r="L78" s="9">
        <v>1831.5</v>
      </c>
      <c r="M78" s="14">
        <f t="shared" si="1"/>
        <v>3663</v>
      </c>
      <c r="N78" s="14"/>
      <c r="O78" s="41"/>
      <c r="P78" s="41"/>
      <c r="Q78" s="41"/>
    </row>
    <row r="79" spans="1:17" x14ac:dyDescent="0.25">
      <c r="A79" t="s">
        <v>366</v>
      </c>
      <c r="B79" t="s">
        <v>367</v>
      </c>
      <c r="C79" s="7">
        <v>10817</v>
      </c>
      <c r="D79" s="8">
        <v>44627</v>
      </c>
      <c r="E79" s="8" t="s">
        <v>177</v>
      </c>
      <c r="F79" s="6" t="s">
        <v>14</v>
      </c>
      <c r="G79" s="6" t="s">
        <v>29</v>
      </c>
      <c r="H79" s="6" t="s">
        <v>155</v>
      </c>
      <c r="I79" s="8">
        <v>44743</v>
      </c>
      <c r="J79" s="7">
        <v>7</v>
      </c>
      <c r="K79" s="7">
        <v>1</v>
      </c>
      <c r="L79" s="9">
        <v>2667.5</v>
      </c>
      <c r="M79" s="14">
        <f t="shared" si="1"/>
        <v>2667.5</v>
      </c>
      <c r="N79" s="14"/>
      <c r="O79" s="41"/>
      <c r="P79" s="41"/>
      <c r="Q79" s="41"/>
    </row>
    <row r="80" spans="1:17" x14ac:dyDescent="0.25">
      <c r="A80" t="s">
        <v>368</v>
      </c>
      <c r="B80" t="s">
        <v>369</v>
      </c>
      <c r="C80" s="7">
        <v>10860</v>
      </c>
      <c r="D80" s="8">
        <v>44627</v>
      </c>
      <c r="E80" s="8" t="s">
        <v>177</v>
      </c>
      <c r="F80" s="6" t="s">
        <v>14</v>
      </c>
      <c r="G80" s="6" t="s">
        <v>29</v>
      </c>
      <c r="H80" s="6" t="s">
        <v>155</v>
      </c>
      <c r="I80" s="8">
        <v>44746</v>
      </c>
      <c r="J80" s="7">
        <v>7</v>
      </c>
      <c r="K80" s="7">
        <v>1</v>
      </c>
      <c r="L80" s="9">
        <v>2667.5</v>
      </c>
      <c r="M80" s="14">
        <f t="shared" si="1"/>
        <v>2667.5</v>
      </c>
      <c r="N80" s="14"/>
      <c r="O80" s="41"/>
      <c r="P80" s="41"/>
      <c r="Q80" s="41"/>
    </row>
    <row r="81" spans="1:17" x14ac:dyDescent="0.25">
      <c r="A81" t="s">
        <v>370</v>
      </c>
      <c r="B81" t="s">
        <v>371</v>
      </c>
      <c r="C81" s="7">
        <v>11117</v>
      </c>
      <c r="D81" s="8">
        <v>44627</v>
      </c>
      <c r="E81" s="8" t="s">
        <v>176</v>
      </c>
      <c r="F81" s="6" t="s">
        <v>22</v>
      </c>
      <c r="G81" s="6" t="s">
        <v>35</v>
      </c>
      <c r="H81" s="6" t="s">
        <v>169</v>
      </c>
      <c r="I81" s="8">
        <v>44729</v>
      </c>
      <c r="J81" s="7">
        <v>12</v>
      </c>
      <c r="K81" s="7">
        <v>2</v>
      </c>
      <c r="L81" s="9">
        <v>2140</v>
      </c>
      <c r="M81" s="14">
        <f t="shared" si="1"/>
        <v>4280</v>
      </c>
      <c r="N81" s="14"/>
      <c r="O81" s="41"/>
      <c r="P81" s="41"/>
      <c r="Q81" s="41"/>
    </row>
    <row r="82" spans="1:17" x14ac:dyDescent="0.25">
      <c r="A82" t="s">
        <v>372</v>
      </c>
      <c r="B82" t="s">
        <v>373</v>
      </c>
      <c r="C82" s="7">
        <v>11120</v>
      </c>
      <c r="D82" s="8">
        <v>44628</v>
      </c>
      <c r="E82" s="8" t="s">
        <v>177</v>
      </c>
      <c r="F82" s="6" t="s">
        <v>22</v>
      </c>
      <c r="G82" s="6" t="s">
        <v>39</v>
      </c>
      <c r="H82" s="6" t="s">
        <v>167</v>
      </c>
      <c r="I82" s="8">
        <v>44730</v>
      </c>
      <c r="J82" s="7">
        <v>7</v>
      </c>
      <c r="K82" s="7">
        <v>3</v>
      </c>
      <c r="L82" s="9">
        <v>1831.5</v>
      </c>
      <c r="M82" s="14">
        <f t="shared" si="1"/>
        <v>5494.5</v>
      </c>
      <c r="N82" s="14"/>
      <c r="O82" s="41"/>
      <c r="P82" s="41"/>
      <c r="Q82" s="41"/>
    </row>
    <row r="83" spans="1:17" x14ac:dyDescent="0.25">
      <c r="A83" t="s">
        <v>374</v>
      </c>
      <c r="B83" t="s">
        <v>375</v>
      </c>
      <c r="C83" s="7">
        <v>11127</v>
      </c>
      <c r="D83" s="8">
        <v>44628</v>
      </c>
      <c r="E83" s="8" t="s">
        <v>176</v>
      </c>
      <c r="F83" s="6" t="s">
        <v>22</v>
      </c>
      <c r="G83" s="6" t="s">
        <v>28</v>
      </c>
      <c r="H83" s="6" t="s">
        <v>168</v>
      </c>
      <c r="I83" s="8">
        <v>44723</v>
      </c>
      <c r="J83" s="7">
        <v>8</v>
      </c>
      <c r="K83" s="7">
        <v>1</v>
      </c>
      <c r="L83" s="9">
        <v>1760</v>
      </c>
      <c r="M83" s="14">
        <f t="shared" si="1"/>
        <v>1760</v>
      </c>
      <c r="N83" s="14"/>
      <c r="O83" s="41"/>
      <c r="P83" s="41"/>
      <c r="Q83" s="41"/>
    </row>
    <row r="84" spans="1:17" x14ac:dyDescent="0.25">
      <c r="A84" t="s">
        <v>376</v>
      </c>
      <c r="B84" t="s">
        <v>377</v>
      </c>
      <c r="C84" s="7">
        <v>11143</v>
      </c>
      <c r="D84" s="8">
        <v>44628</v>
      </c>
      <c r="E84" s="8" t="s">
        <v>176</v>
      </c>
      <c r="F84" s="6" t="s">
        <v>14</v>
      </c>
      <c r="G84" s="6" t="s">
        <v>29</v>
      </c>
      <c r="H84" s="6" t="s">
        <v>155</v>
      </c>
      <c r="I84" s="8">
        <v>44733</v>
      </c>
      <c r="J84" s="7">
        <v>7</v>
      </c>
      <c r="K84" s="7">
        <v>1</v>
      </c>
      <c r="L84" s="9">
        <v>2667.5</v>
      </c>
      <c r="M84" s="14">
        <f t="shared" si="1"/>
        <v>2667.5</v>
      </c>
      <c r="N84" s="14"/>
      <c r="O84" s="41"/>
      <c r="P84" s="41"/>
      <c r="Q84" s="41"/>
    </row>
    <row r="85" spans="1:17" x14ac:dyDescent="0.25">
      <c r="A85" t="s">
        <v>378</v>
      </c>
      <c r="B85" t="s">
        <v>379</v>
      </c>
      <c r="C85" s="7">
        <v>11223</v>
      </c>
      <c r="D85" s="8">
        <v>44628</v>
      </c>
      <c r="E85" s="8" t="s">
        <v>177</v>
      </c>
      <c r="F85" s="6" t="s">
        <v>14</v>
      </c>
      <c r="G85" s="6" t="s">
        <v>21</v>
      </c>
      <c r="H85" s="6" t="s">
        <v>166</v>
      </c>
      <c r="I85" s="8">
        <v>44745</v>
      </c>
      <c r="J85" s="7">
        <v>8</v>
      </c>
      <c r="K85" s="7">
        <v>2</v>
      </c>
      <c r="L85" s="9">
        <v>1760</v>
      </c>
      <c r="M85" s="14">
        <f t="shared" si="1"/>
        <v>3520</v>
      </c>
      <c r="N85" s="14"/>
      <c r="O85" s="41"/>
      <c r="P85" s="41"/>
      <c r="Q85" s="41"/>
    </row>
    <row r="86" spans="1:17" x14ac:dyDescent="0.25">
      <c r="A86" t="s">
        <v>380</v>
      </c>
      <c r="B86" t="s">
        <v>381</v>
      </c>
      <c r="C86" s="7">
        <v>11230</v>
      </c>
      <c r="D86" s="8">
        <v>44629</v>
      </c>
      <c r="E86" s="8" t="s">
        <v>176</v>
      </c>
      <c r="F86" s="6" t="s">
        <v>22</v>
      </c>
      <c r="G86" s="6" t="s">
        <v>141</v>
      </c>
      <c r="H86" s="6" t="s">
        <v>170</v>
      </c>
      <c r="I86" s="8">
        <v>44720</v>
      </c>
      <c r="J86" s="7">
        <v>5</v>
      </c>
      <c r="K86" s="7">
        <v>1</v>
      </c>
      <c r="L86" s="9">
        <v>1475</v>
      </c>
      <c r="M86" s="14">
        <f t="shared" si="1"/>
        <v>1475</v>
      </c>
      <c r="N86" s="14"/>
      <c r="O86" s="41"/>
      <c r="P86" s="41"/>
      <c r="Q86" s="41"/>
    </row>
    <row r="87" spans="1:17" x14ac:dyDescent="0.25">
      <c r="A87" t="s">
        <v>382</v>
      </c>
      <c r="B87" t="s">
        <v>383</v>
      </c>
      <c r="C87" s="7">
        <v>11232</v>
      </c>
      <c r="D87" s="8">
        <v>44629</v>
      </c>
      <c r="E87" s="8" t="s">
        <v>176</v>
      </c>
      <c r="F87" s="6" t="s">
        <v>22</v>
      </c>
      <c r="G87" s="6" t="s">
        <v>141</v>
      </c>
      <c r="H87" s="6" t="s">
        <v>170</v>
      </c>
      <c r="I87" s="8">
        <v>44736</v>
      </c>
      <c r="J87" s="7">
        <v>5</v>
      </c>
      <c r="K87" s="7">
        <v>1</v>
      </c>
      <c r="L87" s="9">
        <v>1475</v>
      </c>
      <c r="M87" s="14">
        <f t="shared" si="1"/>
        <v>1475</v>
      </c>
      <c r="N87" s="14"/>
      <c r="O87" s="41"/>
      <c r="P87" s="41"/>
      <c r="Q87" s="41"/>
    </row>
    <row r="88" spans="1:17" x14ac:dyDescent="0.25">
      <c r="A88" t="s">
        <v>384</v>
      </c>
      <c r="B88" t="s">
        <v>385</v>
      </c>
      <c r="C88" s="7">
        <v>11247</v>
      </c>
      <c r="D88" s="8">
        <v>44629</v>
      </c>
      <c r="E88" s="8" t="s">
        <v>176</v>
      </c>
      <c r="F88" s="6" t="s">
        <v>14</v>
      </c>
      <c r="G88" s="6" t="s">
        <v>21</v>
      </c>
      <c r="H88" s="6" t="s">
        <v>151</v>
      </c>
      <c r="I88" s="8">
        <v>44721</v>
      </c>
      <c r="J88" s="7">
        <v>15</v>
      </c>
      <c r="K88" s="7">
        <v>1</v>
      </c>
      <c r="L88" s="9">
        <v>2425</v>
      </c>
      <c r="M88" s="14">
        <f t="shared" si="1"/>
        <v>2425</v>
      </c>
      <c r="N88" s="14"/>
      <c r="O88" s="41"/>
      <c r="P88" s="41"/>
      <c r="Q88" s="41"/>
    </row>
    <row r="89" spans="1:17" x14ac:dyDescent="0.25">
      <c r="A89" t="s">
        <v>386</v>
      </c>
      <c r="B89" t="s">
        <v>387</v>
      </c>
      <c r="C89" s="7">
        <v>11251</v>
      </c>
      <c r="D89" s="8">
        <v>44630</v>
      </c>
      <c r="E89" s="8" t="s">
        <v>176</v>
      </c>
      <c r="F89" s="6" t="s">
        <v>12</v>
      </c>
      <c r="G89" s="6" t="s">
        <v>13</v>
      </c>
      <c r="H89" s="6" t="s">
        <v>146</v>
      </c>
      <c r="I89" s="8">
        <v>44741</v>
      </c>
      <c r="J89" s="7">
        <v>12</v>
      </c>
      <c r="K89" s="7">
        <v>2</v>
      </c>
      <c r="L89" s="9">
        <v>2140</v>
      </c>
      <c r="M89" s="14">
        <f t="shared" si="1"/>
        <v>4280</v>
      </c>
      <c r="N89" s="14"/>
      <c r="O89" s="41"/>
      <c r="P89" s="41"/>
      <c r="Q89" s="41"/>
    </row>
    <row r="90" spans="1:17" x14ac:dyDescent="0.25">
      <c r="A90" t="s">
        <v>388</v>
      </c>
      <c r="B90" t="s">
        <v>389</v>
      </c>
      <c r="C90" s="7">
        <v>11271</v>
      </c>
      <c r="D90" s="8">
        <v>44630</v>
      </c>
      <c r="E90" s="8" t="s">
        <v>176</v>
      </c>
      <c r="F90" s="6" t="s">
        <v>14</v>
      </c>
      <c r="G90" s="6" t="s">
        <v>21</v>
      </c>
      <c r="H90" s="6" t="s">
        <v>151</v>
      </c>
      <c r="I90" s="8">
        <v>44748</v>
      </c>
      <c r="J90" s="7">
        <v>15</v>
      </c>
      <c r="K90" s="7">
        <v>1</v>
      </c>
      <c r="L90" s="9">
        <v>2425</v>
      </c>
      <c r="M90" s="14">
        <f t="shared" si="1"/>
        <v>2425</v>
      </c>
      <c r="N90" s="14"/>
      <c r="O90" s="41"/>
      <c r="P90" s="41"/>
      <c r="Q90" s="41"/>
    </row>
    <row r="91" spans="1:17" x14ac:dyDescent="0.25">
      <c r="A91" t="s">
        <v>75</v>
      </c>
      <c r="B91" t="s">
        <v>390</v>
      </c>
      <c r="C91" s="7">
        <v>11279</v>
      </c>
      <c r="D91" s="8">
        <v>44633</v>
      </c>
      <c r="E91" s="8" t="s">
        <v>177</v>
      </c>
      <c r="F91" s="6" t="s">
        <v>22</v>
      </c>
      <c r="G91" s="6" t="s">
        <v>141</v>
      </c>
      <c r="H91" s="6" t="s">
        <v>170</v>
      </c>
      <c r="I91" s="8">
        <v>44752</v>
      </c>
      <c r="J91" s="7">
        <v>5</v>
      </c>
      <c r="K91" s="7">
        <v>1</v>
      </c>
      <c r="L91" s="9">
        <v>1475</v>
      </c>
      <c r="M91" s="14">
        <f t="shared" si="1"/>
        <v>1475</v>
      </c>
      <c r="N91" s="14"/>
      <c r="O91" s="41"/>
      <c r="P91" s="41"/>
      <c r="Q91" s="41"/>
    </row>
    <row r="92" spans="1:17" x14ac:dyDescent="0.25">
      <c r="A92" t="s">
        <v>391</v>
      </c>
      <c r="B92" t="s">
        <v>392</v>
      </c>
      <c r="C92" s="7">
        <v>11290</v>
      </c>
      <c r="D92" s="8">
        <v>44633</v>
      </c>
      <c r="E92" s="8" t="s">
        <v>176</v>
      </c>
      <c r="F92" s="6" t="s">
        <v>14</v>
      </c>
      <c r="G92" s="6" t="s">
        <v>21</v>
      </c>
      <c r="H92" s="6" t="s">
        <v>151</v>
      </c>
      <c r="I92" s="8">
        <v>44726</v>
      </c>
      <c r="J92" s="7">
        <v>15</v>
      </c>
      <c r="K92" s="7">
        <v>1</v>
      </c>
      <c r="L92" s="9">
        <v>2667.5</v>
      </c>
      <c r="M92" s="14">
        <f t="shared" si="1"/>
        <v>2667.5</v>
      </c>
      <c r="N92" s="14"/>
      <c r="O92" s="41"/>
      <c r="P92" s="41"/>
      <c r="Q92" s="41"/>
    </row>
    <row r="93" spans="1:17" x14ac:dyDescent="0.25">
      <c r="A93" t="s">
        <v>393</v>
      </c>
      <c r="B93" t="s">
        <v>394</v>
      </c>
      <c r="C93" s="7">
        <v>11324</v>
      </c>
      <c r="D93" s="8">
        <v>44634</v>
      </c>
      <c r="E93" s="8" t="s">
        <v>176</v>
      </c>
      <c r="F93" s="6" t="s">
        <v>10</v>
      </c>
      <c r="G93" s="6" t="s">
        <v>17</v>
      </c>
      <c r="H93" s="6" t="s">
        <v>149</v>
      </c>
      <c r="I93" s="8">
        <v>44750</v>
      </c>
      <c r="J93" s="7">
        <v>7</v>
      </c>
      <c r="K93" s="7">
        <v>2</v>
      </c>
      <c r="L93" s="9">
        <v>1831.5</v>
      </c>
      <c r="M93" s="14">
        <f t="shared" si="1"/>
        <v>3663</v>
      </c>
      <c r="N93" s="14"/>
      <c r="O93" s="41"/>
      <c r="P93" s="41"/>
      <c r="Q93" s="41"/>
    </row>
    <row r="94" spans="1:17" x14ac:dyDescent="0.25">
      <c r="A94" t="s">
        <v>395</v>
      </c>
      <c r="B94" t="s">
        <v>396</v>
      </c>
      <c r="C94" s="7">
        <v>11331</v>
      </c>
      <c r="D94" s="8">
        <v>44635</v>
      </c>
      <c r="E94" s="8" t="s">
        <v>176</v>
      </c>
      <c r="F94" s="6" t="s">
        <v>14</v>
      </c>
      <c r="G94" s="6" t="s">
        <v>21</v>
      </c>
      <c r="H94" s="6" t="s">
        <v>166</v>
      </c>
      <c r="I94" s="8">
        <v>44730</v>
      </c>
      <c r="J94" s="7">
        <v>8</v>
      </c>
      <c r="K94" s="7">
        <v>2</v>
      </c>
      <c r="L94" s="9">
        <v>1936</v>
      </c>
      <c r="M94" s="14">
        <f t="shared" si="1"/>
        <v>3872</v>
      </c>
      <c r="N94" s="14"/>
      <c r="O94" s="41"/>
      <c r="P94" s="41"/>
      <c r="Q94" s="41"/>
    </row>
    <row r="95" spans="1:17" x14ac:dyDescent="0.25">
      <c r="A95" t="s">
        <v>397</v>
      </c>
      <c r="B95" t="s">
        <v>398</v>
      </c>
      <c r="C95" s="7">
        <v>11411</v>
      </c>
      <c r="D95" s="8">
        <v>44636</v>
      </c>
      <c r="E95" s="8" t="s">
        <v>177</v>
      </c>
      <c r="F95" s="6" t="s">
        <v>14</v>
      </c>
      <c r="G95" s="6" t="s">
        <v>29</v>
      </c>
      <c r="H95" s="6" t="s">
        <v>155</v>
      </c>
      <c r="I95" s="8">
        <v>44732</v>
      </c>
      <c r="J95" s="7">
        <v>7</v>
      </c>
      <c r="K95" s="7">
        <v>2</v>
      </c>
      <c r="L95" s="9">
        <v>2667.5</v>
      </c>
      <c r="M95" s="14">
        <f t="shared" si="1"/>
        <v>5335</v>
      </c>
      <c r="N95" s="14"/>
      <c r="O95" s="41"/>
      <c r="P95" s="41"/>
      <c r="Q95" s="41"/>
    </row>
    <row r="96" spans="1:17" x14ac:dyDescent="0.25">
      <c r="A96" t="s">
        <v>399</v>
      </c>
      <c r="B96" t="s">
        <v>400</v>
      </c>
      <c r="C96" s="7">
        <v>11453</v>
      </c>
      <c r="D96" s="8">
        <v>44637</v>
      </c>
      <c r="E96" s="8" t="s">
        <v>177</v>
      </c>
      <c r="F96" s="6" t="s">
        <v>12</v>
      </c>
      <c r="G96" s="6" t="s">
        <v>24</v>
      </c>
      <c r="H96" s="6" t="s">
        <v>153</v>
      </c>
      <c r="I96" s="8">
        <v>44755</v>
      </c>
      <c r="J96" s="7">
        <v>15</v>
      </c>
      <c r="K96" s="7">
        <v>2</v>
      </c>
      <c r="L96" s="9">
        <v>2667.5</v>
      </c>
      <c r="M96" s="14">
        <f t="shared" si="1"/>
        <v>5335</v>
      </c>
      <c r="N96" s="14"/>
      <c r="O96" s="41"/>
      <c r="P96" s="41"/>
      <c r="Q96" s="41"/>
    </row>
    <row r="97" spans="1:17" x14ac:dyDescent="0.25">
      <c r="A97" t="s">
        <v>401</v>
      </c>
      <c r="B97" t="s">
        <v>402</v>
      </c>
      <c r="C97" s="7">
        <v>11456</v>
      </c>
      <c r="D97" s="8">
        <v>44637</v>
      </c>
      <c r="E97" s="8" t="s">
        <v>177</v>
      </c>
      <c r="F97" s="6" t="s">
        <v>22</v>
      </c>
      <c r="G97" s="6" t="s">
        <v>141</v>
      </c>
      <c r="H97" s="6" t="s">
        <v>170</v>
      </c>
      <c r="I97" s="8">
        <v>44756</v>
      </c>
      <c r="J97" s="7">
        <v>5</v>
      </c>
      <c r="K97" s="7">
        <v>1</v>
      </c>
      <c r="L97" s="9">
        <v>1475</v>
      </c>
      <c r="M97" s="14">
        <f t="shared" si="1"/>
        <v>1475</v>
      </c>
      <c r="N97" s="14"/>
      <c r="O97" s="41"/>
      <c r="P97" s="41"/>
      <c r="Q97" s="41"/>
    </row>
    <row r="98" spans="1:17" x14ac:dyDescent="0.25">
      <c r="A98" t="s">
        <v>403</v>
      </c>
      <c r="B98" t="s">
        <v>404</v>
      </c>
      <c r="C98" s="7">
        <v>11465</v>
      </c>
      <c r="D98" s="8">
        <v>44640</v>
      </c>
      <c r="E98" s="8" t="s">
        <v>177</v>
      </c>
      <c r="F98" s="6" t="s">
        <v>10</v>
      </c>
      <c r="G98" s="6" t="s">
        <v>17</v>
      </c>
      <c r="H98" s="6" t="s">
        <v>149</v>
      </c>
      <c r="I98" s="8">
        <v>44750</v>
      </c>
      <c r="J98" s="7">
        <v>7</v>
      </c>
      <c r="K98" s="7">
        <v>1</v>
      </c>
      <c r="L98" s="9">
        <v>1665</v>
      </c>
      <c r="M98" s="14">
        <f t="shared" si="1"/>
        <v>1665</v>
      </c>
      <c r="N98" s="14"/>
      <c r="O98" s="41"/>
      <c r="P98" s="41"/>
      <c r="Q98" s="41"/>
    </row>
    <row r="99" spans="1:17" x14ac:dyDescent="0.25">
      <c r="A99" t="s">
        <v>405</v>
      </c>
      <c r="B99" t="s">
        <v>406</v>
      </c>
      <c r="C99" s="7">
        <v>11514</v>
      </c>
      <c r="D99" s="8">
        <v>44640</v>
      </c>
      <c r="E99" s="8" t="s">
        <v>176</v>
      </c>
      <c r="F99" s="6" t="s">
        <v>14</v>
      </c>
      <c r="G99" s="6" t="s">
        <v>21</v>
      </c>
      <c r="H99" s="6" t="s">
        <v>151</v>
      </c>
      <c r="I99" s="8">
        <v>44733</v>
      </c>
      <c r="J99" s="7">
        <v>15</v>
      </c>
      <c r="K99" s="7">
        <v>2</v>
      </c>
      <c r="L99" s="9">
        <v>2425</v>
      </c>
      <c r="M99" s="14">
        <f t="shared" si="1"/>
        <v>4850</v>
      </c>
      <c r="N99" s="14"/>
      <c r="O99" s="41"/>
      <c r="P99" s="41"/>
      <c r="Q99" s="41"/>
    </row>
    <row r="100" spans="1:17" x14ac:dyDescent="0.25">
      <c r="A100" t="s">
        <v>407</v>
      </c>
      <c r="B100" t="s">
        <v>408</v>
      </c>
      <c r="C100" s="7">
        <v>11525</v>
      </c>
      <c r="D100" s="8">
        <v>44641</v>
      </c>
      <c r="E100" s="8" t="s">
        <v>176</v>
      </c>
      <c r="F100" s="6" t="s">
        <v>12</v>
      </c>
      <c r="G100" s="6" t="s">
        <v>24</v>
      </c>
      <c r="H100" s="6" t="s">
        <v>153</v>
      </c>
      <c r="I100" s="8">
        <v>44750</v>
      </c>
      <c r="J100" s="7">
        <v>15</v>
      </c>
      <c r="K100" s="7">
        <v>1</v>
      </c>
      <c r="L100" s="9">
        <v>2425</v>
      </c>
      <c r="M100" s="14">
        <f t="shared" si="1"/>
        <v>2425</v>
      </c>
      <c r="N100" s="14"/>
      <c r="O100" s="41"/>
      <c r="P100" s="41"/>
      <c r="Q100" s="41"/>
    </row>
    <row r="101" spans="1:17" x14ac:dyDescent="0.25">
      <c r="A101" t="s">
        <v>409</v>
      </c>
      <c r="B101" t="s">
        <v>410</v>
      </c>
      <c r="C101" s="7">
        <v>11530</v>
      </c>
      <c r="D101" s="8">
        <v>44641</v>
      </c>
      <c r="E101" s="8" t="s">
        <v>177</v>
      </c>
      <c r="F101" s="6" t="s">
        <v>22</v>
      </c>
      <c r="G101" s="6" t="s">
        <v>141</v>
      </c>
      <c r="H101" s="6" t="s">
        <v>171</v>
      </c>
      <c r="I101" s="8">
        <v>44756</v>
      </c>
      <c r="J101" s="7">
        <v>15</v>
      </c>
      <c r="K101" s="7">
        <v>2</v>
      </c>
      <c r="L101" s="9">
        <v>2425</v>
      </c>
      <c r="M101" s="14">
        <f t="shared" si="1"/>
        <v>4850</v>
      </c>
      <c r="N101" s="14"/>
      <c r="O101" s="41"/>
      <c r="P101" s="41"/>
      <c r="Q101" s="41"/>
    </row>
    <row r="102" spans="1:17" x14ac:dyDescent="0.25">
      <c r="A102" t="s">
        <v>411</v>
      </c>
      <c r="B102" t="s">
        <v>412</v>
      </c>
      <c r="C102" s="7">
        <v>11536</v>
      </c>
      <c r="D102" s="8">
        <v>44642</v>
      </c>
      <c r="E102" s="8" t="s">
        <v>177</v>
      </c>
      <c r="F102" s="6" t="s">
        <v>10</v>
      </c>
      <c r="G102" s="6" t="s">
        <v>17</v>
      </c>
      <c r="H102" s="6" t="s">
        <v>149</v>
      </c>
      <c r="I102" s="8">
        <v>44733</v>
      </c>
      <c r="J102" s="7">
        <v>7</v>
      </c>
      <c r="K102" s="7">
        <v>1</v>
      </c>
      <c r="L102" s="9">
        <v>1831.5</v>
      </c>
      <c r="M102" s="14">
        <f t="shared" si="1"/>
        <v>1831.5</v>
      </c>
      <c r="N102" s="14"/>
      <c r="O102" s="41"/>
      <c r="P102" s="41"/>
      <c r="Q102" s="41"/>
    </row>
    <row r="103" spans="1:17" x14ac:dyDescent="0.25">
      <c r="A103" t="s">
        <v>413</v>
      </c>
      <c r="B103" t="s">
        <v>414</v>
      </c>
      <c r="C103" s="7">
        <v>11543</v>
      </c>
      <c r="D103" s="8">
        <v>44643</v>
      </c>
      <c r="E103" s="8" t="s">
        <v>176</v>
      </c>
      <c r="F103" s="6" t="s">
        <v>22</v>
      </c>
      <c r="G103" s="6" t="s">
        <v>141</v>
      </c>
      <c r="H103" s="6" t="s">
        <v>170</v>
      </c>
      <c r="I103" s="8">
        <v>44739</v>
      </c>
      <c r="J103" s="7">
        <v>5</v>
      </c>
      <c r="K103" s="7">
        <v>1</v>
      </c>
      <c r="L103" s="9">
        <v>1622.5</v>
      </c>
      <c r="M103" s="14">
        <f t="shared" si="1"/>
        <v>1622.5</v>
      </c>
      <c r="N103" s="14"/>
      <c r="O103" s="41"/>
      <c r="P103" s="41"/>
      <c r="Q103" s="41"/>
    </row>
    <row r="104" spans="1:17" x14ac:dyDescent="0.25">
      <c r="A104" t="s">
        <v>415</v>
      </c>
      <c r="B104" t="s">
        <v>416</v>
      </c>
      <c r="C104" s="7">
        <v>11544</v>
      </c>
      <c r="D104" s="8">
        <v>44644</v>
      </c>
      <c r="E104" s="8" t="s">
        <v>177</v>
      </c>
      <c r="F104" s="6" t="s">
        <v>12</v>
      </c>
      <c r="G104" s="6" t="s">
        <v>24</v>
      </c>
      <c r="H104" s="6" t="s">
        <v>153</v>
      </c>
      <c r="I104" s="8">
        <v>44763</v>
      </c>
      <c r="J104" s="7">
        <v>15</v>
      </c>
      <c r="K104" s="7">
        <v>2</v>
      </c>
      <c r="L104" s="9">
        <v>2425</v>
      </c>
      <c r="M104" s="14">
        <f t="shared" si="1"/>
        <v>4850</v>
      </c>
      <c r="N104" s="14"/>
      <c r="O104" s="41"/>
      <c r="P104" s="41"/>
      <c r="Q104" s="41"/>
    </row>
    <row r="105" spans="1:17" x14ac:dyDescent="0.25">
      <c r="A105" t="s">
        <v>417</v>
      </c>
      <c r="B105" t="s">
        <v>418</v>
      </c>
      <c r="C105" s="7">
        <v>11548</v>
      </c>
      <c r="D105" s="8">
        <v>44647</v>
      </c>
      <c r="E105" s="8" t="s">
        <v>177</v>
      </c>
      <c r="F105" s="6" t="s">
        <v>10</v>
      </c>
      <c r="G105" s="6" t="s">
        <v>17</v>
      </c>
      <c r="H105" s="6" t="s">
        <v>149</v>
      </c>
      <c r="I105" s="8">
        <v>44767</v>
      </c>
      <c r="J105" s="7">
        <v>7</v>
      </c>
      <c r="K105" s="7">
        <v>1</v>
      </c>
      <c r="L105" s="9">
        <v>1665</v>
      </c>
      <c r="M105" s="14">
        <f t="shared" si="1"/>
        <v>1665</v>
      </c>
      <c r="N105" s="14"/>
      <c r="O105" s="41"/>
      <c r="P105" s="41"/>
      <c r="Q105" s="41"/>
    </row>
    <row r="106" spans="1:17" x14ac:dyDescent="0.25">
      <c r="A106" t="s">
        <v>419</v>
      </c>
      <c r="B106" t="s">
        <v>420</v>
      </c>
      <c r="C106" s="7">
        <v>11549</v>
      </c>
      <c r="D106" s="8">
        <v>44647</v>
      </c>
      <c r="E106" s="8" t="s">
        <v>177</v>
      </c>
      <c r="F106" s="6" t="s">
        <v>14</v>
      </c>
      <c r="G106" s="6" t="s">
        <v>32</v>
      </c>
      <c r="H106" s="6" t="s">
        <v>156</v>
      </c>
      <c r="I106" s="8">
        <v>44759</v>
      </c>
      <c r="J106" s="7">
        <v>7</v>
      </c>
      <c r="K106" s="7">
        <v>1</v>
      </c>
      <c r="L106" s="9">
        <v>1831.5</v>
      </c>
      <c r="M106" s="14">
        <f t="shared" si="1"/>
        <v>1831.5</v>
      </c>
      <c r="N106" s="14"/>
      <c r="O106" s="41"/>
      <c r="P106" s="41"/>
      <c r="Q106" s="41"/>
    </row>
    <row r="107" spans="1:17" x14ac:dyDescent="0.25">
      <c r="A107" t="s">
        <v>421</v>
      </c>
      <c r="B107" t="s">
        <v>422</v>
      </c>
      <c r="C107" s="7">
        <v>11551</v>
      </c>
      <c r="D107" s="8">
        <v>44648</v>
      </c>
      <c r="E107" s="8" t="s">
        <v>177</v>
      </c>
      <c r="F107" s="6" t="s">
        <v>12</v>
      </c>
      <c r="G107" s="6" t="s">
        <v>13</v>
      </c>
      <c r="H107" s="6" t="s">
        <v>146</v>
      </c>
      <c r="I107" s="8">
        <v>44762</v>
      </c>
      <c r="J107" s="7">
        <v>12</v>
      </c>
      <c r="K107" s="7">
        <v>1</v>
      </c>
      <c r="L107" s="9">
        <v>2354</v>
      </c>
      <c r="M107" s="14">
        <f t="shared" si="1"/>
        <v>2354</v>
      </c>
      <c r="N107" s="14"/>
      <c r="O107" s="41"/>
      <c r="P107" s="41"/>
      <c r="Q107" s="41"/>
    </row>
    <row r="108" spans="1:17" x14ac:dyDescent="0.25">
      <c r="A108" t="s">
        <v>423</v>
      </c>
      <c r="B108" t="s">
        <v>424</v>
      </c>
      <c r="C108" s="7">
        <v>11552</v>
      </c>
      <c r="D108" s="8">
        <v>44648</v>
      </c>
      <c r="E108" s="8" t="s">
        <v>177</v>
      </c>
      <c r="F108" s="6" t="s">
        <v>22</v>
      </c>
      <c r="G108" s="6" t="s">
        <v>141</v>
      </c>
      <c r="H108" s="6" t="s">
        <v>170</v>
      </c>
      <c r="I108" s="8">
        <v>44744</v>
      </c>
      <c r="J108" s="7">
        <v>5</v>
      </c>
      <c r="K108" s="7">
        <v>1</v>
      </c>
      <c r="L108" s="9">
        <v>1475</v>
      </c>
      <c r="M108" s="14">
        <f t="shared" si="1"/>
        <v>1475</v>
      </c>
      <c r="N108" s="14"/>
      <c r="O108" s="41"/>
      <c r="P108" s="41"/>
      <c r="Q108" s="41"/>
    </row>
    <row r="109" spans="1:17" x14ac:dyDescent="0.25">
      <c r="A109" t="s">
        <v>425</v>
      </c>
      <c r="B109" t="s">
        <v>426</v>
      </c>
      <c r="C109" s="7">
        <v>11557</v>
      </c>
      <c r="D109" s="8">
        <v>44648</v>
      </c>
      <c r="E109" s="8" t="s">
        <v>176</v>
      </c>
      <c r="F109" s="6" t="s">
        <v>14</v>
      </c>
      <c r="G109" s="6" t="s">
        <v>21</v>
      </c>
      <c r="H109" s="6" t="s">
        <v>166</v>
      </c>
      <c r="I109" s="8">
        <v>44763</v>
      </c>
      <c r="J109" s="7">
        <v>8</v>
      </c>
      <c r="K109" s="7">
        <v>1</v>
      </c>
      <c r="L109" s="9">
        <v>1936</v>
      </c>
      <c r="M109" s="14">
        <f t="shared" si="1"/>
        <v>1936</v>
      </c>
      <c r="N109" s="14"/>
      <c r="O109" s="41"/>
      <c r="P109" s="41"/>
      <c r="Q109" s="41"/>
    </row>
    <row r="110" spans="1:17" x14ac:dyDescent="0.25">
      <c r="A110" t="s">
        <v>427</v>
      </c>
      <c r="B110" t="s">
        <v>428</v>
      </c>
      <c r="C110" s="7">
        <v>11565</v>
      </c>
      <c r="D110" s="8">
        <v>44649</v>
      </c>
      <c r="E110" s="8" t="s">
        <v>177</v>
      </c>
      <c r="F110" s="6" t="s">
        <v>22</v>
      </c>
      <c r="G110" s="6" t="s">
        <v>141</v>
      </c>
      <c r="H110" s="6" t="s">
        <v>170</v>
      </c>
      <c r="I110" s="8">
        <v>44769</v>
      </c>
      <c r="J110" s="7">
        <v>5</v>
      </c>
      <c r="K110" s="7">
        <v>2</v>
      </c>
      <c r="L110" s="9">
        <v>1622.5</v>
      </c>
      <c r="M110" s="14">
        <f t="shared" si="1"/>
        <v>3245</v>
      </c>
      <c r="N110" s="14"/>
      <c r="O110" s="41"/>
      <c r="P110" s="41"/>
      <c r="Q110" s="41"/>
    </row>
    <row r="111" spans="1:17" x14ac:dyDescent="0.25">
      <c r="A111" t="s">
        <v>429</v>
      </c>
      <c r="B111" t="s">
        <v>430</v>
      </c>
      <c r="C111" s="7">
        <v>11567</v>
      </c>
      <c r="D111" s="8">
        <v>44650</v>
      </c>
      <c r="E111" s="8" t="s">
        <v>177</v>
      </c>
      <c r="F111" s="6" t="s">
        <v>14</v>
      </c>
      <c r="G111" s="6" t="s">
        <v>21</v>
      </c>
      <c r="H111" s="6" t="s">
        <v>151</v>
      </c>
      <c r="I111" s="8">
        <v>44767</v>
      </c>
      <c r="J111" s="7">
        <v>15</v>
      </c>
      <c r="K111" s="7">
        <v>1</v>
      </c>
      <c r="L111" s="9">
        <v>2425</v>
      </c>
      <c r="M111" s="14">
        <f t="shared" si="1"/>
        <v>2425</v>
      </c>
      <c r="N111" s="14"/>
      <c r="O111" s="41"/>
      <c r="P111" s="41"/>
      <c r="Q111" s="41"/>
    </row>
    <row r="112" spans="1:17" x14ac:dyDescent="0.25">
      <c r="A112" t="s">
        <v>431</v>
      </c>
      <c r="B112" t="s">
        <v>432</v>
      </c>
      <c r="C112" s="7">
        <v>11575</v>
      </c>
      <c r="D112" s="8">
        <v>44650</v>
      </c>
      <c r="E112" s="8" t="s">
        <v>177</v>
      </c>
      <c r="F112" s="6" t="s">
        <v>14</v>
      </c>
      <c r="G112" s="6" t="s">
        <v>21</v>
      </c>
      <c r="H112" s="6" t="s">
        <v>151</v>
      </c>
      <c r="I112" s="8">
        <v>44741</v>
      </c>
      <c r="J112" s="7">
        <v>15</v>
      </c>
      <c r="K112" s="7">
        <v>3</v>
      </c>
      <c r="L112" s="9">
        <v>2425</v>
      </c>
      <c r="M112" s="14">
        <f t="shared" si="1"/>
        <v>7275</v>
      </c>
      <c r="N112" s="14"/>
      <c r="O112" s="41"/>
      <c r="P112" s="41"/>
      <c r="Q112" s="41"/>
    </row>
    <row r="113" spans="1:17" x14ac:dyDescent="0.25">
      <c r="A113" t="s">
        <v>433</v>
      </c>
      <c r="B113" t="s">
        <v>434</v>
      </c>
      <c r="C113" s="7">
        <v>11581</v>
      </c>
      <c r="D113" s="8">
        <v>44651</v>
      </c>
      <c r="E113" s="8" t="s">
        <v>176</v>
      </c>
      <c r="F113" s="6" t="s">
        <v>22</v>
      </c>
      <c r="G113" s="6" t="s">
        <v>141</v>
      </c>
      <c r="H113" s="6" t="s">
        <v>170</v>
      </c>
      <c r="I113" s="8">
        <v>44751</v>
      </c>
      <c r="J113" s="7">
        <v>5</v>
      </c>
      <c r="K113" s="7">
        <v>1</v>
      </c>
      <c r="L113" s="9">
        <v>1475</v>
      </c>
      <c r="M113" s="14">
        <f t="shared" si="1"/>
        <v>1475</v>
      </c>
      <c r="N113" s="14"/>
      <c r="O113" s="41"/>
      <c r="P113" s="41"/>
      <c r="Q113" s="41"/>
    </row>
    <row r="114" spans="1:17" x14ac:dyDescent="0.25">
      <c r="A114" t="s">
        <v>435</v>
      </c>
      <c r="B114" t="s">
        <v>436</v>
      </c>
      <c r="C114" s="7">
        <v>11587</v>
      </c>
      <c r="D114" s="8">
        <v>44651</v>
      </c>
      <c r="E114" s="8" t="s">
        <v>177</v>
      </c>
      <c r="F114" s="6" t="s">
        <v>22</v>
      </c>
      <c r="G114" s="6" t="s">
        <v>141</v>
      </c>
      <c r="H114" s="6" t="s">
        <v>170</v>
      </c>
      <c r="I114" s="8">
        <v>44762</v>
      </c>
      <c r="J114" s="7">
        <v>5</v>
      </c>
      <c r="K114" s="7">
        <v>2</v>
      </c>
      <c r="L114" s="9">
        <v>1475</v>
      </c>
      <c r="M114" s="14">
        <f t="shared" si="1"/>
        <v>2950</v>
      </c>
      <c r="N114" s="14"/>
      <c r="O114" s="41"/>
      <c r="P114" s="41"/>
      <c r="Q114" s="41"/>
    </row>
    <row r="115" spans="1:17" x14ac:dyDescent="0.25">
      <c r="A115" t="s">
        <v>437</v>
      </c>
      <c r="B115" t="s">
        <v>438</v>
      </c>
      <c r="C115" s="7">
        <v>11594</v>
      </c>
      <c r="D115" s="8">
        <v>44654</v>
      </c>
      <c r="E115" s="8" t="s">
        <v>177</v>
      </c>
      <c r="F115" s="6" t="s">
        <v>22</v>
      </c>
      <c r="G115" s="6" t="s">
        <v>141</v>
      </c>
      <c r="H115" s="6" t="s">
        <v>170</v>
      </c>
      <c r="I115" s="8">
        <v>44756</v>
      </c>
      <c r="J115" s="7">
        <v>5</v>
      </c>
      <c r="K115" s="7">
        <v>2</v>
      </c>
      <c r="L115" s="9">
        <v>1622.5</v>
      </c>
      <c r="M115" s="14">
        <f t="shared" si="1"/>
        <v>3245</v>
      </c>
      <c r="N115" s="14"/>
      <c r="O115" s="41"/>
      <c r="P115" s="41"/>
      <c r="Q115" s="41"/>
    </row>
    <row r="116" spans="1:17" x14ac:dyDescent="0.25">
      <c r="A116" t="s">
        <v>439</v>
      </c>
      <c r="B116" t="s">
        <v>440</v>
      </c>
      <c r="C116" s="7">
        <v>11598</v>
      </c>
      <c r="D116" s="8">
        <v>44654</v>
      </c>
      <c r="E116" s="8" t="s">
        <v>176</v>
      </c>
      <c r="F116" s="6" t="s">
        <v>22</v>
      </c>
      <c r="G116" s="6" t="s">
        <v>141</v>
      </c>
      <c r="H116" s="6" t="s">
        <v>171</v>
      </c>
      <c r="I116" s="8">
        <v>44754</v>
      </c>
      <c r="J116" s="7">
        <v>15</v>
      </c>
      <c r="K116" s="7">
        <v>2</v>
      </c>
      <c r="L116" s="9">
        <v>2667.5</v>
      </c>
      <c r="M116" s="14">
        <f t="shared" si="1"/>
        <v>5335</v>
      </c>
      <c r="N116" s="14"/>
      <c r="O116" s="41"/>
      <c r="P116" s="41"/>
      <c r="Q116" s="41"/>
    </row>
    <row r="117" spans="1:17" x14ac:dyDescent="0.25">
      <c r="A117" t="s">
        <v>441</v>
      </c>
      <c r="B117" t="s">
        <v>442</v>
      </c>
      <c r="C117" s="7">
        <v>11607</v>
      </c>
      <c r="D117" s="8">
        <v>44655</v>
      </c>
      <c r="E117" s="8" t="s">
        <v>177</v>
      </c>
      <c r="F117" s="6" t="s">
        <v>14</v>
      </c>
      <c r="G117" s="6" t="s">
        <v>21</v>
      </c>
      <c r="H117" s="6" t="s">
        <v>151</v>
      </c>
      <c r="I117" s="8">
        <v>44762</v>
      </c>
      <c r="J117" s="7">
        <v>15</v>
      </c>
      <c r="K117" s="7">
        <v>1</v>
      </c>
      <c r="L117" s="9">
        <v>2667.5</v>
      </c>
      <c r="M117" s="14">
        <f t="shared" si="1"/>
        <v>2667.5</v>
      </c>
      <c r="N117" s="14"/>
      <c r="O117" s="41"/>
      <c r="P117" s="41"/>
      <c r="Q117" s="41"/>
    </row>
    <row r="118" spans="1:17" x14ac:dyDescent="0.25">
      <c r="A118" t="s">
        <v>443</v>
      </c>
      <c r="B118" t="s">
        <v>444</v>
      </c>
      <c r="C118" s="7">
        <v>11611</v>
      </c>
      <c r="D118" s="8">
        <v>44655</v>
      </c>
      <c r="E118" s="8" t="s">
        <v>177</v>
      </c>
      <c r="F118" s="6" t="s">
        <v>14</v>
      </c>
      <c r="G118" s="6" t="s">
        <v>21</v>
      </c>
      <c r="H118" s="6" t="s">
        <v>151</v>
      </c>
      <c r="I118" s="8">
        <v>44762</v>
      </c>
      <c r="J118" s="7">
        <v>15</v>
      </c>
      <c r="K118" s="7">
        <v>1</v>
      </c>
      <c r="L118" s="9">
        <v>2425</v>
      </c>
      <c r="M118" s="14">
        <f t="shared" si="1"/>
        <v>2425</v>
      </c>
      <c r="N118" s="14"/>
      <c r="O118" s="41"/>
      <c r="P118" s="41"/>
      <c r="Q118" s="41"/>
    </row>
    <row r="119" spans="1:17" x14ac:dyDescent="0.25">
      <c r="A119" t="s">
        <v>445</v>
      </c>
      <c r="B119" t="s">
        <v>446</v>
      </c>
      <c r="C119" s="7">
        <v>11612</v>
      </c>
      <c r="D119" s="8">
        <v>44656</v>
      </c>
      <c r="E119" s="8" t="s">
        <v>176</v>
      </c>
      <c r="F119" s="6" t="s">
        <v>12</v>
      </c>
      <c r="G119" s="6" t="s">
        <v>13</v>
      </c>
      <c r="H119" s="6" t="s">
        <v>146</v>
      </c>
      <c r="I119" s="8">
        <v>44751</v>
      </c>
      <c r="J119" s="7">
        <v>12</v>
      </c>
      <c r="K119" s="7">
        <v>1</v>
      </c>
      <c r="L119" s="9">
        <v>2140</v>
      </c>
      <c r="M119" s="14">
        <f t="shared" si="1"/>
        <v>2140</v>
      </c>
      <c r="N119" s="14"/>
      <c r="O119" s="41"/>
      <c r="P119" s="41"/>
      <c r="Q119" s="41"/>
    </row>
    <row r="120" spans="1:17" x14ac:dyDescent="0.25">
      <c r="A120" t="s">
        <v>447</v>
      </c>
      <c r="B120" t="s">
        <v>448</v>
      </c>
      <c r="C120" s="7">
        <v>11613</v>
      </c>
      <c r="D120" s="8">
        <v>44657</v>
      </c>
      <c r="E120" s="8" t="s">
        <v>176</v>
      </c>
      <c r="F120" s="6" t="s">
        <v>14</v>
      </c>
      <c r="G120" s="6" t="s">
        <v>21</v>
      </c>
      <c r="H120" s="6" t="s">
        <v>151</v>
      </c>
      <c r="I120" s="8">
        <v>44747</v>
      </c>
      <c r="J120" s="7">
        <v>15</v>
      </c>
      <c r="K120" s="7">
        <v>1</v>
      </c>
      <c r="L120" s="9">
        <v>2667.5</v>
      </c>
      <c r="M120" s="14">
        <f t="shared" si="1"/>
        <v>2667.5</v>
      </c>
      <c r="N120" s="14"/>
      <c r="O120" s="41"/>
      <c r="P120" s="41"/>
      <c r="Q120" s="41"/>
    </row>
    <row r="121" spans="1:17" x14ac:dyDescent="0.25">
      <c r="A121" t="s">
        <v>449</v>
      </c>
      <c r="B121" t="s">
        <v>450</v>
      </c>
      <c r="C121" s="7">
        <v>11614</v>
      </c>
      <c r="D121" s="8">
        <v>44658</v>
      </c>
      <c r="E121" s="8" t="s">
        <v>177</v>
      </c>
      <c r="F121" s="6" t="s">
        <v>22</v>
      </c>
      <c r="G121" s="6" t="s">
        <v>141</v>
      </c>
      <c r="H121" s="6" t="s">
        <v>170</v>
      </c>
      <c r="I121" s="8">
        <v>44757</v>
      </c>
      <c r="J121" s="7">
        <v>5</v>
      </c>
      <c r="K121" s="7">
        <v>2</v>
      </c>
      <c r="L121" s="9">
        <v>1475</v>
      </c>
      <c r="M121" s="14">
        <f t="shared" si="1"/>
        <v>2950</v>
      </c>
      <c r="N121" s="14"/>
      <c r="O121" s="41"/>
      <c r="P121" s="41"/>
      <c r="Q121" s="41"/>
    </row>
    <row r="122" spans="1:17" x14ac:dyDescent="0.25">
      <c r="A122" t="s">
        <v>451</v>
      </c>
      <c r="B122" t="s">
        <v>452</v>
      </c>
      <c r="C122" s="7">
        <v>11615</v>
      </c>
      <c r="D122" s="8">
        <v>44662</v>
      </c>
      <c r="E122" s="8" t="s">
        <v>176</v>
      </c>
      <c r="F122" s="6" t="s">
        <v>14</v>
      </c>
      <c r="G122" s="6" t="s">
        <v>27</v>
      </c>
      <c r="H122" s="6" t="s">
        <v>154</v>
      </c>
      <c r="I122" s="8">
        <v>44779</v>
      </c>
      <c r="J122" s="7">
        <v>8</v>
      </c>
      <c r="K122" s="7">
        <v>2</v>
      </c>
      <c r="L122" s="9">
        <v>1760</v>
      </c>
      <c r="M122" s="14">
        <f t="shared" si="1"/>
        <v>3520</v>
      </c>
      <c r="N122" s="14"/>
      <c r="O122" s="41"/>
      <c r="P122" s="41"/>
      <c r="Q122" s="41"/>
    </row>
    <row r="123" spans="1:17" x14ac:dyDescent="0.25">
      <c r="A123" t="s">
        <v>453</v>
      </c>
      <c r="B123" t="s">
        <v>454</v>
      </c>
      <c r="C123" s="7">
        <v>11616</v>
      </c>
      <c r="D123" s="8">
        <v>44662</v>
      </c>
      <c r="E123" s="8" t="s">
        <v>176</v>
      </c>
      <c r="F123" s="6" t="s">
        <v>22</v>
      </c>
      <c r="G123" s="6" t="s">
        <v>35</v>
      </c>
      <c r="H123" s="6" t="s">
        <v>169</v>
      </c>
      <c r="I123" s="8">
        <v>44774</v>
      </c>
      <c r="J123" s="7">
        <v>12</v>
      </c>
      <c r="K123" s="7">
        <v>1</v>
      </c>
      <c r="L123" s="9">
        <v>2140</v>
      </c>
      <c r="M123" s="14">
        <f t="shared" si="1"/>
        <v>2140</v>
      </c>
      <c r="N123" s="14"/>
      <c r="O123" s="41"/>
      <c r="P123" s="41"/>
      <c r="Q123" s="41"/>
    </row>
    <row r="124" spans="1:17" x14ac:dyDescent="0.25">
      <c r="A124" t="s">
        <v>455</v>
      </c>
      <c r="B124" t="s">
        <v>456</v>
      </c>
      <c r="C124" s="7">
        <v>11622</v>
      </c>
      <c r="D124" s="8">
        <v>44664</v>
      </c>
      <c r="E124" s="8" t="s">
        <v>177</v>
      </c>
      <c r="F124" s="6" t="s">
        <v>22</v>
      </c>
      <c r="G124" s="6" t="s">
        <v>35</v>
      </c>
      <c r="H124" s="6" t="s">
        <v>169</v>
      </c>
      <c r="I124" s="8">
        <v>44771</v>
      </c>
      <c r="J124" s="7">
        <v>12</v>
      </c>
      <c r="K124" s="7">
        <v>2</v>
      </c>
      <c r="L124" s="9">
        <v>2354</v>
      </c>
      <c r="M124" s="14">
        <f t="shared" si="1"/>
        <v>4708</v>
      </c>
      <c r="N124" s="14"/>
      <c r="O124" s="41"/>
      <c r="P124" s="41"/>
      <c r="Q124" s="41"/>
    </row>
    <row r="125" spans="1:17" x14ac:dyDescent="0.25">
      <c r="A125" t="s">
        <v>457</v>
      </c>
      <c r="B125" t="s">
        <v>458</v>
      </c>
      <c r="C125" s="7">
        <v>11624</v>
      </c>
      <c r="D125" s="8">
        <v>44665</v>
      </c>
      <c r="E125" s="8" t="s">
        <v>176</v>
      </c>
      <c r="F125" s="6" t="s">
        <v>10</v>
      </c>
      <c r="G125" s="6" t="s">
        <v>17</v>
      </c>
      <c r="H125" s="6" t="s">
        <v>149</v>
      </c>
      <c r="I125" s="8">
        <v>44770</v>
      </c>
      <c r="J125" s="7">
        <v>7</v>
      </c>
      <c r="K125" s="7">
        <v>1</v>
      </c>
      <c r="L125" s="9">
        <v>1665</v>
      </c>
      <c r="M125" s="14">
        <f t="shared" si="1"/>
        <v>1665</v>
      </c>
      <c r="N125" s="14"/>
      <c r="O125" s="41"/>
      <c r="P125" s="41"/>
      <c r="Q125" s="41"/>
    </row>
    <row r="126" spans="1:17" x14ac:dyDescent="0.25">
      <c r="A126" t="s">
        <v>459</v>
      </c>
      <c r="B126" t="s">
        <v>460</v>
      </c>
      <c r="C126" s="7">
        <v>11626</v>
      </c>
      <c r="D126" s="8">
        <v>44668</v>
      </c>
      <c r="E126" s="8" t="s">
        <v>177</v>
      </c>
      <c r="F126" s="6" t="s">
        <v>22</v>
      </c>
      <c r="G126" s="6" t="s">
        <v>28</v>
      </c>
      <c r="H126" s="6" t="s">
        <v>168</v>
      </c>
      <c r="I126" s="8">
        <v>44786</v>
      </c>
      <c r="J126" s="7">
        <v>8</v>
      </c>
      <c r="K126" s="7">
        <v>2</v>
      </c>
      <c r="L126" s="9">
        <v>1760</v>
      </c>
      <c r="M126" s="14">
        <f t="shared" si="1"/>
        <v>3520</v>
      </c>
      <c r="N126" s="14"/>
      <c r="O126" s="41"/>
      <c r="P126" s="41"/>
      <c r="Q126" s="41"/>
    </row>
    <row r="127" spans="1:17" x14ac:dyDescent="0.25">
      <c r="A127" t="s">
        <v>461</v>
      </c>
      <c r="B127" t="s">
        <v>462</v>
      </c>
      <c r="C127" s="7">
        <v>11627</v>
      </c>
      <c r="D127" s="8">
        <v>44668</v>
      </c>
      <c r="E127" s="8" t="s">
        <v>177</v>
      </c>
      <c r="F127" s="6" t="s">
        <v>22</v>
      </c>
      <c r="G127" s="6" t="s">
        <v>141</v>
      </c>
      <c r="H127" s="6" t="s">
        <v>170</v>
      </c>
      <c r="I127" s="8">
        <v>44760</v>
      </c>
      <c r="J127" s="7">
        <v>5</v>
      </c>
      <c r="K127" s="7">
        <v>1</v>
      </c>
      <c r="L127" s="9">
        <v>1622.5</v>
      </c>
      <c r="M127" s="14">
        <f t="shared" si="1"/>
        <v>1622.5</v>
      </c>
      <c r="N127" s="14"/>
      <c r="O127" s="41"/>
      <c r="P127" s="41"/>
      <c r="Q127" s="41"/>
    </row>
    <row r="128" spans="1:17" x14ac:dyDescent="0.25">
      <c r="A128" t="s">
        <v>463</v>
      </c>
      <c r="B128" t="s">
        <v>464</v>
      </c>
      <c r="C128" s="7">
        <v>11628</v>
      </c>
      <c r="D128" s="8">
        <v>44669</v>
      </c>
      <c r="E128" s="8" t="s">
        <v>176</v>
      </c>
      <c r="F128" s="6" t="s">
        <v>10</v>
      </c>
      <c r="G128" s="6" t="s">
        <v>17</v>
      </c>
      <c r="H128" s="6" t="s">
        <v>149</v>
      </c>
      <c r="I128" s="8">
        <v>44781</v>
      </c>
      <c r="J128" s="7">
        <v>7</v>
      </c>
      <c r="K128" s="7">
        <v>1</v>
      </c>
      <c r="L128" s="9">
        <v>1665</v>
      </c>
      <c r="M128" s="14">
        <f t="shared" si="1"/>
        <v>1665</v>
      </c>
      <c r="N128" s="14"/>
      <c r="O128" s="41"/>
      <c r="P128" s="41"/>
      <c r="Q128" s="41"/>
    </row>
    <row r="129" spans="1:17" x14ac:dyDescent="0.25">
      <c r="A129" t="s">
        <v>465</v>
      </c>
      <c r="B129" t="s">
        <v>466</v>
      </c>
      <c r="C129" s="7">
        <v>11629</v>
      </c>
      <c r="D129" s="8">
        <v>44670</v>
      </c>
      <c r="E129" s="8" t="s">
        <v>176</v>
      </c>
      <c r="F129" s="6" t="s">
        <v>22</v>
      </c>
      <c r="G129" s="6" t="s">
        <v>141</v>
      </c>
      <c r="H129" s="6" t="s">
        <v>170</v>
      </c>
      <c r="I129" s="8">
        <v>44782</v>
      </c>
      <c r="J129" s="7">
        <v>5</v>
      </c>
      <c r="K129" s="7">
        <v>1</v>
      </c>
      <c r="L129" s="9">
        <v>1622.5</v>
      </c>
      <c r="M129" s="14">
        <f t="shared" si="1"/>
        <v>1622.5</v>
      </c>
      <c r="N129" s="14"/>
      <c r="O129" s="41"/>
      <c r="P129" s="41"/>
      <c r="Q129" s="41"/>
    </row>
    <row r="130" spans="1:17" x14ac:dyDescent="0.25">
      <c r="A130" t="s">
        <v>467</v>
      </c>
      <c r="B130" t="s">
        <v>468</v>
      </c>
      <c r="C130" s="7">
        <v>11631</v>
      </c>
      <c r="D130" s="8">
        <v>44671</v>
      </c>
      <c r="E130" s="8" t="s">
        <v>177</v>
      </c>
      <c r="F130" s="6" t="s">
        <v>22</v>
      </c>
      <c r="G130" s="6" t="s">
        <v>141</v>
      </c>
      <c r="H130" s="6" t="s">
        <v>170</v>
      </c>
      <c r="I130" s="8">
        <v>44779</v>
      </c>
      <c r="J130" s="7">
        <v>5</v>
      </c>
      <c r="K130" s="7">
        <v>2</v>
      </c>
      <c r="L130" s="9">
        <v>1622.5</v>
      </c>
      <c r="M130" s="14">
        <f t="shared" si="1"/>
        <v>3245</v>
      </c>
      <c r="N130" s="14"/>
      <c r="O130" s="41"/>
      <c r="P130" s="41"/>
      <c r="Q130" s="41"/>
    </row>
    <row r="131" spans="1:17" x14ac:dyDescent="0.25">
      <c r="A131" t="s">
        <v>469</v>
      </c>
      <c r="B131" t="s">
        <v>470</v>
      </c>
      <c r="C131" s="7">
        <v>11642</v>
      </c>
      <c r="D131" s="8">
        <v>44671</v>
      </c>
      <c r="E131" s="8" t="s">
        <v>177</v>
      </c>
      <c r="F131" s="6" t="s">
        <v>22</v>
      </c>
      <c r="G131" s="6" t="s">
        <v>141</v>
      </c>
      <c r="H131" s="6" t="s">
        <v>171</v>
      </c>
      <c r="I131" s="8">
        <v>44787</v>
      </c>
      <c r="J131" s="7">
        <v>15</v>
      </c>
      <c r="K131" s="7">
        <v>2</v>
      </c>
      <c r="L131" s="9">
        <v>2425</v>
      </c>
      <c r="M131" s="14">
        <f t="shared" ref="M131:M194" si="2">K131*L131</f>
        <v>4850</v>
      </c>
      <c r="N131" s="14"/>
      <c r="O131" s="41"/>
      <c r="P131" s="41"/>
      <c r="Q131" s="41"/>
    </row>
    <row r="132" spans="1:17" x14ac:dyDescent="0.25">
      <c r="A132" t="s">
        <v>471</v>
      </c>
      <c r="B132" t="s">
        <v>472</v>
      </c>
      <c r="C132" s="7">
        <v>11646</v>
      </c>
      <c r="D132" s="8">
        <v>44671</v>
      </c>
      <c r="E132" s="8" t="s">
        <v>176</v>
      </c>
      <c r="F132" s="6" t="s">
        <v>14</v>
      </c>
      <c r="G132" s="6" t="s">
        <v>21</v>
      </c>
      <c r="H132" s="6" t="s">
        <v>151</v>
      </c>
      <c r="I132" s="8">
        <v>44761</v>
      </c>
      <c r="J132" s="7">
        <v>15</v>
      </c>
      <c r="K132" s="7">
        <v>2</v>
      </c>
      <c r="L132" s="9">
        <v>2667.5</v>
      </c>
      <c r="M132" s="14">
        <f t="shared" si="2"/>
        <v>5335</v>
      </c>
      <c r="N132" s="14"/>
      <c r="O132" s="41"/>
      <c r="P132" s="41"/>
      <c r="Q132" s="41"/>
    </row>
    <row r="133" spans="1:17" x14ac:dyDescent="0.25">
      <c r="A133" t="s">
        <v>473</v>
      </c>
      <c r="B133" t="s">
        <v>474</v>
      </c>
      <c r="C133" s="7">
        <v>11653</v>
      </c>
      <c r="D133" s="8">
        <v>44676</v>
      </c>
      <c r="E133" s="8" t="s">
        <v>177</v>
      </c>
      <c r="F133" s="6" t="s">
        <v>12</v>
      </c>
      <c r="G133" s="6" t="s">
        <v>24</v>
      </c>
      <c r="H133" s="6" t="s">
        <v>153</v>
      </c>
      <c r="I133" s="8">
        <v>44771</v>
      </c>
      <c r="J133" s="7">
        <v>15</v>
      </c>
      <c r="K133" s="7">
        <v>2</v>
      </c>
      <c r="L133" s="9">
        <v>2425</v>
      </c>
      <c r="M133" s="14">
        <f t="shared" si="2"/>
        <v>4850</v>
      </c>
      <c r="N133" s="14"/>
      <c r="O133" s="41"/>
      <c r="P133" s="41"/>
      <c r="Q133" s="41"/>
    </row>
    <row r="134" spans="1:17" x14ac:dyDescent="0.25">
      <c r="A134" t="s">
        <v>475</v>
      </c>
      <c r="B134" t="s">
        <v>476</v>
      </c>
      <c r="C134" s="7">
        <v>11655</v>
      </c>
      <c r="D134" s="8">
        <v>44676</v>
      </c>
      <c r="E134" s="8" t="s">
        <v>176</v>
      </c>
      <c r="F134" s="6" t="s">
        <v>12</v>
      </c>
      <c r="G134" s="6" t="s">
        <v>24</v>
      </c>
      <c r="H134" s="6" t="s">
        <v>153</v>
      </c>
      <c r="I134" s="8">
        <v>44768</v>
      </c>
      <c r="J134" s="7">
        <v>15</v>
      </c>
      <c r="K134" s="7">
        <v>2</v>
      </c>
      <c r="L134" s="9">
        <v>2667.5</v>
      </c>
      <c r="M134" s="14">
        <f t="shared" si="2"/>
        <v>5335</v>
      </c>
      <c r="N134" s="14"/>
      <c r="O134" s="41"/>
      <c r="P134" s="41"/>
      <c r="Q134" s="41"/>
    </row>
    <row r="135" spans="1:17" x14ac:dyDescent="0.25">
      <c r="A135" t="s">
        <v>477</v>
      </c>
      <c r="B135" t="s">
        <v>478</v>
      </c>
      <c r="C135" s="7">
        <v>11658</v>
      </c>
      <c r="D135" s="8">
        <v>44676</v>
      </c>
      <c r="E135" s="8" t="s">
        <v>176</v>
      </c>
      <c r="F135" s="6" t="s">
        <v>14</v>
      </c>
      <c r="G135" s="6" t="s">
        <v>29</v>
      </c>
      <c r="H135" s="6" t="s">
        <v>155</v>
      </c>
      <c r="I135" s="8">
        <v>44792</v>
      </c>
      <c r="J135" s="7">
        <v>7</v>
      </c>
      <c r="K135" s="7">
        <v>2</v>
      </c>
      <c r="L135" s="9">
        <v>2667.5</v>
      </c>
      <c r="M135" s="14">
        <f t="shared" si="2"/>
        <v>5335</v>
      </c>
      <c r="N135" s="14"/>
      <c r="O135" s="41"/>
      <c r="P135" s="41"/>
      <c r="Q135" s="41"/>
    </row>
    <row r="136" spans="1:17" x14ac:dyDescent="0.25">
      <c r="A136" t="s">
        <v>479</v>
      </c>
      <c r="B136" t="s">
        <v>480</v>
      </c>
      <c r="C136" s="7">
        <v>11661</v>
      </c>
      <c r="D136" s="8">
        <v>44677</v>
      </c>
      <c r="E136" s="8" t="s">
        <v>176</v>
      </c>
      <c r="F136" s="6" t="s">
        <v>22</v>
      </c>
      <c r="G136" s="6" t="s">
        <v>141</v>
      </c>
      <c r="H136" s="6" t="s">
        <v>170</v>
      </c>
      <c r="I136" s="8">
        <v>44788</v>
      </c>
      <c r="J136" s="7">
        <v>5</v>
      </c>
      <c r="K136" s="7">
        <v>2</v>
      </c>
      <c r="L136" s="9">
        <v>1622.5</v>
      </c>
      <c r="M136" s="14">
        <f t="shared" si="2"/>
        <v>3245</v>
      </c>
      <c r="N136" s="14"/>
      <c r="O136" s="41"/>
      <c r="P136" s="41"/>
      <c r="Q136" s="41"/>
    </row>
    <row r="137" spans="1:17" x14ac:dyDescent="0.25">
      <c r="A137" t="s">
        <v>481</v>
      </c>
      <c r="B137" t="s">
        <v>482</v>
      </c>
      <c r="C137" s="7">
        <v>11663</v>
      </c>
      <c r="D137" s="8">
        <v>44677</v>
      </c>
      <c r="E137" s="8" t="s">
        <v>176</v>
      </c>
      <c r="F137" s="6" t="s">
        <v>22</v>
      </c>
      <c r="G137" s="6" t="s">
        <v>141</v>
      </c>
      <c r="H137" s="6" t="s">
        <v>170</v>
      </c>
      <c r="I137" s="8">
        <v>44768</v>
      </c>
      <c r="J137" s="7">
        <v>5</v>
      </c>
      <c r="K137" s="7">
        <v>2</v>
      </c>
      <c r="L137" s="9">
        <v>1622.5</v>
      </c>
      <c r="M137" s="14">
        <f t="shared" si="2"/>
        <v>3245</v>
      </c>
      <c r="N137" s="14"/>
      <c r="O137" s="41"/>
      <c r="P137" s="41"/>
      <c r="Q137" s="41"/>
    </row>
    <row r="138" spans="1:17" x14ac:dyDescent="0.25">
      <c r="A138" t="s">
        <v>483</v>
      </c>
      <c r="B138" t="s">
        <v>484</v>
      </c>
      <c r="C138" s="7">
        <v>11682</v>
      </c>
      <c r="D138" s="8">
        <v>44678</v>
      </c>
      <c r="E138" s="8" t="s">
        <v>177</v>
      </c>
      <c r="F138" s="6" t="s">
        <v>12</v>
      </c>
      <c r="G138" s="6" t="s">
        <v>13</v>
      </c>
      <c r="H138" s="6" t="s">
        <v>146</v>
      </c>
      <c r="I138" s="8">
        <v>44773</v>
      </c>
      <c r="J138" s="7">
        <v>12</v>
      </c>
      <c r="K138" s="7">
        <v>2</v>
      </c>
      <c r="L138" s="9">
        <v>2140</v>
      </c>
      <c r="M138" s="14">
        <f t="shared" si="2"/>
        <v>4280</v>
      </c>
      <c r="N138" s="14"/>
      <c r="O138" s="41"/>
      <c r="P138" s="41"/>
      <c r="Q138" s="41"/>
    </row>
    <row r="139" spans="1:17" x14ac:dyDescent="0.25">
      <c r="A139" t="s">
        <v>485</v>
      </c>
      <c r="B139" t="s">
        <v>486</v>
      </c>
      <c r="C139" s="7">
        <v>11683</v>
      </c>
      <c r="D139" s="8">
        <v>44678</v>
      </c>
      <c r="E139" s="8" t="s">
        <v>176</v>
      </c>
      <c r="F139" s="6" t="s">
        <v>14</v>
      </c>
      <c r="G139" s="6" t="s">
        <v>21</v>
      </c>
      <c r="H139" s="6" t="s">
        <v>166</v>
      </c>
      <c r="I139" s="8">
        <v>44768</v>
      </c>
      <c r="J139" s="7">
        <v>8</v>
      </c>
      <c r="K139" s="7">
        <v>1</v>
      </c>
      <c r="L139" s="9">
        <v>1760</v>
      </c>
      <c r="M139" s="14">
        <f t="shared" si="2"/>
        <v>1760</v>
      </c>
      <c r="N139" s="14"/>
      <c r="O139" s="41"/>
      <c r="P139" s="41"/>
      <c r="Q139" s="41"/>
    </row>
    <row r="140" spans="1:17" x14ac:dyDescent="0.25">
      <c r="A140" t="s">
        <v>487</v>
      </c>
      <c r="B140" t="s">
        <v>488</v>
      </c>
      <c r="C140" s="7">
        <v>11687</v>
      </c>
      <c r="D140" s="8">
        <v>44678</v>
      </c>
      <c r="E140" s="8" t="s">
        <v>177</v>
      </c>
      <c r="F140" s="6" t="s">
        <v>14</v>
      </c>
      <c r="G140" s="6" t="s">
        <v>21</v>
      </c>
      <c r="H140" s="6" t="s">
        <v>151</v>
      </c>
      <c r="I140" s="8">
        <v>44782</v>
      </c>
      <c r="J140" s="7">
        <v>15</v>
      </c>
      <c r="K140" s="7">
        <v>1</v>
      </c>
      <c r="L140" s="9">
        <v>2425</v>
      </c>
      <c r="M140" s="14">
        <f t="shared" si="2"/>
        <v>2425</v>
      </c>
      <c r="N140" s="14"/>
      <c r="O140" s="41"/>
      <c r="P140" s="41"/>
      <c r="Q140" s="41"/>
    </row>
    <row r="141" spans="1:17" x14ac:dyDescent="0.25">
      <c r="A141" t="s">
        <v>489</v>
      </c>
      <c r="B141" t="s">
        <v>490</v>
      </c>
      <c r="C141" s="7">
        <v>11695</v>
      </c>
      <c r="D141" s="8">
        <v>44678</v>
      </c>
      <c r="E141" s="8" t="s">
        <v>176</v>
      </c>
      <c r="F141" s="6" t="s">
        <v>14</v>
      </c>
      <c r="G141" s="6" t="s">
        <v>21</v>
      </c>
      <c r="H141" s="6" t="s">
        <v>166</v>
      </c>
      <c r="I141" s="8">
        <v>44772</v>
      </c>
      <c r="J141" s="7">
        <v>8</v>
      </c>
      <c r="K141" s="7">
        <v>1</v>
      </c>
      <c r="L141" s="9">
        <v>1760</v>
      </c>
      <c r="M141" s="14">
        <f t="shared" si="2"/>
        <v>1760</v>
      </c>
      <c r="N141" s="14"/>
      <c r="O141" s="41"/>
      <c r="P141" s="41"/>
      <c r="Q141" s="41"/>
    </row>
    <row r="142" spans="1:17" x14ac:dyDescent="0.25">
      <c r="A142" t="s">
        <v>491</v>
      </c>
      <c r="B142" t="s">
        <v>492</v>
      </c>
      <c r="C142" s="7">
        <v>11696</v>
      </c>
      <c r="D142" s="8">
        <v>44679</v>
      </c>
      <c r="E142" s="8" t="s">
        <v>177</v>
      </c>
      <c r="F142" s="6" t="s">
        <v>14</v>
      </c>
      <c r="G142" s="6" t="s">
        <v>140</v>
      </c>
      <c r="H142" s="6" t="s">
        <v>164</v>
      </c>
      <c r="I142" s="8">
        <v>44777</v>
      </c>
      <c r="J142" s="7">
        <v>8</v>
      </c>
      <c r="K142" s="7">
        <v>1</v>
      </c>
      <c r="L142" s="9">
        <v>1936</v>
      </c>
      <c r="M142" s="14">
        <f t="shared" si="2"/>
        <v>1936</v>
      </c>
      <c r="N142" s="14"/>
      <c r="O142" s="41"/>
      <c r="P142" s="41"/>
      <c r="Q142" s="41"/>
    </row>
    <row r="143" spans="1:17" x14ac:dyDescent="0.25">
      <c r="A143" t="s">
        <v>493</v>
      </c>
      <c r="B143" t="s">
        <v>494</v>
      </c>
      <c r="C143" s="7">
        <v>11698</v>
      </c>
      <c r="D143" s="8">
        <v>44679</v>
      </c>
      <c r="E143" s="8" t="s">
        <v>176</v>
      </c>
      <c r="F143" s="6" t="s">
        <v>14</v>
      </c>
      <c r="G143" s="6" t="s">
        <v>21</v>
      </c>
      <c r="H143" s="6" t="s">
        <v>151</v>
      </c>
      <c r="I143" s="8">
        <v>44798</v>
      </c>
      <c r="J143" s="7">
        <v>15</v>
      </c>
      <c r="K143" s="7">
        <v>1</v>
      </c>
      <c r="L143" s="9">
        <v>2425</v>
      </c>
      <c r="M143" s="14">
        <f t="shared" si="2"/>
        <v>2425</v>
      </c>
      <c r="N143" s="14"/>
      <c r="O143" s="41"/>
      <c r="P143" s="41"/>
      <c r="Q143" s="41"/>
    </row>
    <row r="144" spans="1:17" x14ac:dyDescent="0.25">
      <c r="A144" t="s">
        <v>495</v>
      </c>
      <c r="B144" t="s">
        <v>496</v>
      </c>
      <c r="C144" s="7">
        <v>11710</v>
      </c>
      <c r="D144" s="8">
        <v>44682</v>
      </c>
      <c r="E144" s="8" t="s">
        <v>176</v>
      </c>
      <c r="F144" s="6" t="s">
        <v>22</v>
      </c>
      <c r="G144" s="6" t="s">
        <v>141</v>
      </c>
      <c r="H144" s="6" t="s">
        <v>171</v>
      </c>
      <c r="I144" s="8">
        <v>44785</v>
      </c>
      <c r="J144" s="7">
        <v>15</v>
      </c>
      <c r="K144" s="7">
        <v>1</v>
      </c>
      <c r="L144" s="9">
        <v>2425</v>
      </c>
      <c r="M144" s="14">
        <f t="shared" si="2"/>
        <v>2425</v>
      </c>
      <c r="N144" s="14"/>
      <c r="O144" s="41"/>
      <c r="P144" s="41"/>
      <c r="Q144" s="41"/>
    </row>
    <row r="145" spans="1:17" x14ac:dyDescent="0.25">
      <c r="A145" t="s">
        <v>497</v>
      </c>
      <c r="B145" t="s">
        <v>498</v>
      </c>
      <c r="C145" s="7">
        <v>11712</v>
      </c>
      <c r="D145" s="8">
        <v>44683</v>
      </c>
      <c r="E145" s="8" t="s">
        <v>177</v>
      </c>
      <c r="F145" s="6" t="s">
        <v>10</v>
      </c>
      <c r="G145" s="6" t="s">
        <v>17</v>
      </c>
      <c r="H145" s="6" t="s">
        <v>149</v>
      </c>
      <c r="I145" s="8">
        <v>44773</v>
      </c>
      <c r="J145" s="7">
        <v>7</v>
      </c>
      <c r="K145" s="7">
        <v>1</v>
      </c>
      <c r="L145" s="9">
        <v>1665</v>
      </c>
      <c r="M145" s="14">
        <f t="shared" si="2"/>
        <v>1665</v>
      </c>
      <c r="N145" s="14"/>
      <c r="O145" s="41"/>
      <c r="P145" s="41"/>
      <c r="Q145" s="41"/>
    </row>
    <row r="146" spans="1:17" x14ac:dyDescent="0.25">
      <c r="A146" t="s">
        <v>499</v>
      </c>
      <c r="B146" t="s">
        <v>500</v>
      </c>
      <c r="C146" s="7">
        <v>11714</v>
      </c>
      <c r="D146" s="8">
        <v>44684</v>
      </c>
      <c r="E146" s="8" t="s">
        <v>176</v>
      </c>
      <c r="F146" s="6" t="s">
        <v>10</v>
      </c>
      <c r="G146" s="6" t="s">
        <v>139</v>
      </c>
      <c r="H146" s="6" t="s">
        <v>163</v>
      </c>
      <c r="I146" s="8">
        <v>44802</v>
      </c>
      <c r="J146" s="7">
        <v>15</v>
      </c>
      <c r="K146" s="7">
        <v>1</v>
      </c>
      <c r="L146" s="9">
        <v>2425</v>
      </c>
      <c r="M146" s="14">
        <f t="shared" si="2"/>
        <v>2425</v>
      </c>
      <c r="N146" s="14"/>
      <c r="O146" s="41"/>
      <c r="P146" s="41"/>
      <c r="Q146" s="41"/>
    </row>
    <row r="147" spans="1:17" x14ac:dyDescent="0.25">
      <c r="A147" t="s">
        <v>501</v>
      </c>
      <c r="B147" t="s">
        <v>502</v>
      </c>
      <c r="C147" s="7">
        <v>11723</v>
      </c>
      <c r="D147" s="8">
        <v>44684</v>
      </c>
      <c r="E147" s="8" t="s">
        <v>176</v>
      </c>
      <c r="F147" s="6" t="s">
        <v>14</v>
      </c>
      <c r="G147" s="6" t="s">
        <v>21</v>
      </c>
      <c r="H147" s="6" t="s">
        <v>166</v>
      </c>
      <c r="I147" s="8">
        <v>44797</v>
      </c>
      <c r="J147" s="7">
        <v>8</v>
      </c>
      <c r="K147" s="7">
        <v>1</v>
      </c>
      <c r="L147" s="9">
        <v>1760</v>
      </c>
      <c r="M147" s="14">
        <f t="shared" si="2"/>
        <v>1760</v>
      </c>
      <c r="N147" s="14"/>
      <c r="O147" s="41"/>
      <c r="P147" s="41"/>
      <c r="Q147" s="41"/>
    </row>
    <row r="148" spans="1:17" x14ac:dyDescent="0.25">
      <c r="A148" t="s">
        <v>503</v>
      </c>
      <c r="B148" t="s">
        <v>504</v>
      </c>
      <c r="C148" s="7">
        <v>11724</v>
      </c>
      <c r="D148" s="8">
        <v>44685</v>
      </c>
      <c r="E148" s="8" t="s">
        <v>176</v>
      </c>
      <c r="F148" s="6" t="s">
        <v>10</v>
      </c>
      <c r="G148" s="6" t="s">
        <v>17</v>
      </c>
      <c r="H148" s="6" t="s">
        <v>149</v>
      </c>
      <c r="I148" s="8">
        <v>44803</v>
      </c>
      <c r="J148" s="7">
        <v>7</v>
      </c>
      <c r="K148" s="7">
        <v>2</v>
      </c>
      <c r="L148" s="9">
        <v>1665</v>
      </c>
      <c r="M148" s="14">
        <f t="shared" si="2"/>
        <v>3330</v>
      </c>
      <c r="N148" s="14"/>
      <c r="O148" s="41"/>
      <c r="P148" s="41"/>
      <c r="Q148" s="41"/>
    </row>
    <row r="149" spans="1:17" x14ac:dyDescent="0.25">
      <c r="A149" t="s">
        <v>505</v>
      </c>
      <c r="B149" t="s">
        <v>506</v>
      </c>
      <c r="C149" s="7">
        <v>11727</v>
      </c>
      <c r="D149" s="8">
        <v>44690</v>
      </c>
      <c r="E149" s="8" t="s">
        <v>177</v>
      </c>
      <c r="F149" s="6" t="s">
        <v>14</v>
      </c>
      <c r="G149" s="6" t="s">
        <v>21</v>
      </c>
      <c r="H149" s="6" t="s">
        <v>151</v>
      </c>
      <c r="I149" s="8">
        <v>44790</v>
      </c>
      <c r="J149" s="7">
        <v>15</v>
      </c>
      <c r="K149" s="7">
        <v>2</v>
      </c>
      <c r="L149" s="9">
        <v>2425</v>
      </c>
      <c r="M149" s="14">
        <f t="shared" si="2"/>
        <v>4850</v>
      </c>
      <c r="N149" s="14"/>
      <c r="O149" s="41"/>
      <c r="P149" s="41"/>
      <c r="Q149" s="41"/>
    </row>
    <row r="150" spans="1:17" x14ac:dyDescent="0.25">
      <c r="A150" t="s">
        <v>507</v>
      </c>
      <c r="B150" t="s">
        <v>508</v>
      </c>
      <c r="C150" s="7">
        <v>11729</v>
      </c>
      <c r="D150" s="8">
        <v>44691</v>
      </c>
      <c r="E150" s="8" t="s">
        <v>177</v>
      </c>
      <c r="F150" s="6" t="s">
        <v>12</v>
      </c>
      <c r="G150" s="6" t="s">
        <v>24</v>
      </c>
      <c r="H150" s="6" t="s">
        <v>153</v>
      </c>
      <c r="I150" s="8">
        <v>44787</v>
      </c>
      <c r="J150" s="7">
        <v>15</v>
      </c>
      <c r="K150" s="7">
        <v>2</v>
      </c>
      <c r="L150" s="9">
        <v>2425</v>
      </c>
      <c r="M150" s="14">
        <f t="shared" si="2"/>
        <v>4850</v>
      </c>
      <c r="N150" s="14"/>
      <c r="O150" s="41"/>
      <c r="P150" s="41"/>
      <c r="Q150" s="41"/>
    </row>
    <row r="151" spans="1:17" x14ac:dyDescent="0.25">
      <c r="A151" t="s">
        <v>509</v>
      </c>
      <c r="B151" t="s">
        <v>510</v>
      </c>
      <c r="C151" s="7">
        <v>11733</v>
      </c>
      <c r="D151" s="8">
        <v>44692</v>
      </c>
      <c r="E151" s="8" t="s">
        <v>177</v>
      </c>
      <c r="F151" s="6" t="s">
        <v>12</v>
      </c>
      <c r="G151" s="6" t="s">
        <v>144</v>
      </c>
      <c r="H151" s="6" t="s">
        <v>174</v>
      </c>
      <c r="I151" s="8">
        <v>44791</v>
      </c>
      <c r="J151" s="7">
        <v>15</v>
      </c>
      <c r="K151" s="7">
        <v>1</v>
      </c>
      <c r="L151" s="9">
        <v>2425</v>
      </c>
      <c r="M151" s="14">
        <f t="shared" si="2"/>
        <v>2425</v>
      </c>
      <c r="N151" s="14"/>
      <c r="O151" s="41"/>
      <c r="P151" s="41"/>
      <c r="Q151" s="41"/>
    </row>
    <row r="152" spans="1:17" x14ac:dyDescent="0.25">
      <c r="A152" t="s">
        <v>511</v>
      </c>
      <c r="B152" t="s">
        <v>512</v>
      </c>
      <c r="C152" s="7">
        <v>11741</v>
      </c>
      <c r="D152" s="8">
        <v>44692</v>
      </c>
      <c r="E152" s="8" t="s">
        <v>176</v>
      </c>
      <c r="F152" s="6" t="s">
        <v>12</v>
      </c>
      <c r="G152" s="6" t="s">
        <v>24</v>
      </c>
      <c r="H152" s="6" t="s">
        <v>153</v>
      </c>
      <c r="I152" s="8">
        <v>44795</v>
      </c>
      <c r="J152" s="7">
        <v>15</v>
      </c>
      <c r="K152" s="7">
        <v>2</v>
      </c>
      <c r="L152" s="9">
        <v>2425</v>
      </c>
      <c r="M152" s="14">
        <f t="shared" si="2"/>
        <v>4850</v>
      </c>
      <c r="N152" s="14"/>
      <c r="O152" s="41"/>
      <c r="P152" s="41"/>
      <c r="Q152" s="41"/>
    </row>
    <row r="153" spans="1:17" x14ac:dyDescent="0.25">
      <c r="A153" t="s">
        <v>513</v>
      </c>
      <c r="B153" t="s">
        <v>514</v>
      </c>
      <c r="C153" s="7">
        <v>11742</v>
      </c>
      <c r="D153" s="8">
        <v>44696</v>
      </c>
      <c r="E153" s="8" t="s">
        <v>176</v>
      </c>
      <c r="F153" s="6" t="s">
        <v>14</v>
      </c>
      <c r="G153" s="6" t="s">
        <v>27</v>
      </c>
      <c r="H153" s="6" t="s">
        <v>154</v>
      </c>
      <c r="I153" s="8">
        <v>44805</v>
      </c>
      <c r="J153" s="7">
        <v>8</v>
      </c>
      <c r="K153" s="7">
        <v>2</v>
      </c>
      <c r="L153" s="9">
        <v>1760</v>
      </c>
      <c r="M153" s="14">
        <f t="shared" si="2"/>
        <v>3520</v>
      </c>
      <c r="N153" s="14"/>
      <c r="O153" s="41"/>
      <c r="P153" s="41"/>
      <c r="Q153" s="41"/>
    </row>
    <row r="154" spans="1:17" x14ac:dyDescent="0.25">
      <c r="A154" t="s">
        <v>515</v>
      </c>
      <c r="B154" t="s">
        <v>516</v>
      </c>
      <c r="C154" s="7">
        <v>11744</v>
      </c>
      <c r="D154" s="8">
        <v>44696</v>
      </c>
      <c r="E154" s="8" t="s">
        <v>177</v>
      </c>
      <c r="F154" s="6" t="s">
        <v>22</v>
      </c>
      <c r="G154" s="6" t="s">
        <v>141</v>
      </c>
      <c r="H154" s="6" t="s">
        <v>171</v>
      </c>
      <c r="I154" s="8">
        <v>44798</v>
      </c>
      <c r="J154" s="7">
        <v>15</v>
      </c>
      <c r="K154" s="7">
        <v>1</v>
      </c>
      <c r="L154" s="9">
        <v>2667.5</v>
      </c>
      <c r="M154" s="14">
        <f t="shared" si="2"/>
        <v>2667.5</v>
      </c>
      <c r="N154" s="14"/>
      <c r="O154" s="41"/>
      <c r="P154" s="41"/>
      <c r="Q154" s="41"/>
    </row>
    <row r="155" spans="1:17" x14ac:dyDescent="0.25">
      <c r="A155" t="s">
        <v>517</v>
      </c>
      <c r="B155" t="s">
        <v>518</v>
      </c>
      <c r="C155" s="7">
        <v>11754</v>
      </c>
      <c r="D155" s="8">
        <v>44696</v>
      </c>
      <c r="E155" s="8" t="s">
        <v>176</v>
      </c>
      <c r="F155" s="6" t="s">
        <v>22</v>
      </c>
      <c r="G155" s="6" t="s">
        <v>141</v>
      </c>
      <c r="H155" s="6" t="s">
        <v>170</v>
      </c>
      <c r="I155" s="8">
        <v>44808</v>
      </c>
      <c r="J155" s="7">
        <v>5</v>
      </c>
      <c r="K155" s="7">
        <v>1</v>
      </c>
      <c r="L155" s="9">
        <v>1622.5</v>
      </c>
      <c r="M155" s="14">
        <f t="shared" si="2"/>
        <v>1622.5</v>
      </c>
      <c r="N155" s="14"/>
      <c r="O155" s="41"/>
      <c r="P155" s="41"/>
      <c r="Q155" s="41"/>
    </row>
    <row r="156" spans="1:17" x14ac:dyDescent="0.25">
      <c r="A156" t="s">
        <v>519</v>
      </c>
      <c r="B156" t="s">
        <v>520</v>
      </c>
      <c r="C156" s="7">
        <v>11757</v>
      </c>
      <c r="D156" s="8">
        <v>44697</v>
      </c>
      <c r="E156" s="8" t="s">
        <v>176</v>
      </c>
      <c r="F156" s="6" t="s">
        <v>12</v>
      </c>
      <c r="G156" s="6" t="s">
        <v>13</v>
      </c>
      <c r="H156" s="6" t="s">
        <v>146</v>
      </c>
      <c r="I156" s="8">
        <v>44815</v>
      </c>
      <c r="J156" s="7">
        <v>12</v>
      </c>
      <c r="K156" s="7">
        <v>1</v>
      </c>
      <c r="L156" s="9">
        <v>2140</v>
      </c>
      <c r="M156" s="14">
        <f t="shared" si="2"/>
        <v>2140</v>
      </c>
      <c r="N156" s="14"/>
      <c r="O156" s="41"/>
      <c r="P156" s="41"/>
      <c r="Q156" s="41"/>
    </row>
    <row r="157" spans="1:17" x14ac:dyDescent="0.25">
      <c r="A157" t="s">
        <v>399</v>
      </c>
      <c r="B157" t="s">
        <v>521</v>
      </c>
      <c r="C157" s="7">
        <v>11758</v>
      </c>
      <c r="D157" s="8">
        <v>44699</v>
      </c>
      <c r="E157" s="8" t="s">
        <v>177</v>
      </c>
      <c r="F157" s="6" t="s">
        <v>12</v>
      </c>
      <c r="G157" s="6" t="s">
        <v>144</v>
      </c>
      <c r="H157" s="6" t="s">
        <v>174</v>
      </c>
      <c r="I157" s="8">
        <v>44794</v>
      </c>
      <c r="J157" s="7">
        <v>15</v>
      </c>
      <c r="K157" s="7">
        <v>1</v>
      </c>
      <c r="L157" s="9">
        <v>2425</v>
      </c>
      <c r="M157" s="14">
        <f t="shared" si="2"/>
        <v>2425</v>
      </c>
      <c r="N157" s="14"/>
      <c r="O157" s="41"/>
      <c r="P157" s="41"/>
      <c r="Q157" s="41"/>
    </row>
    <row r="158" spans="1:17" x14ac:dyDescent="0.25">
      <c r="A158" t="s">
        <v>522</v>
      </c>
      <c r="B158" t="s">
        <v>523</v>
      </c>
      <c r="C158" s="7">
        <v>11759</v>
      </c>
      <c r="D158" s="8">
        <v>44699</v>
      </c>
      <c r="E158" s="8" t="s">
        <v>177</v>
      </c>
      <c r="F158" s="6" t="s">
        <v>22</v>
      </c>
      <c r="G158" s="6" t="s">
        <v>141</v>
      </c>
      <c r="H158" s="6" t="s">
        <v>170</v>
      </c>
      <c r="I158" s="8">
        <v>44794</v>
      </c>
      <c r="J158" s="7">
        <v>5</v>
      </c>
      <c r="K158" s="7">
        <v>1</v>
      </c>
      <c r="L158" s="9">
        <v>1475</v>
      </c>
      <c r="M158" s="14">
        <f t="shared" si="2"/>
        <v>1475</v>
      </c>
      <c r="N158" s="14"/>
      <c r="O158" s="41"/>
      <c r="P158" s="41"/>
      <c r="Q158" s="41"/>
    </row>
    <row r="159" spans="1:17" x14ac:dyDescent="0.25">
      <c r="A159" t="s">
        <v>524</v>
      </c>
      <c r="B159" t="s">
        <v>525</v>
      </c>
      <c r="C159" s="7">
        <v>11760</v>
      </c>
      <c r="D159" s="8">
        <v>44699</v>
      </c>
      <c r="E159" s="8" t="s">
        <v>177</v>
      </c>
      <c r="F159" s="6" t="s">
        <v>14</v>
      </c>
      <c r="G159" s="6" t="s">
        <v>21</v>
      </c>
      <c r="H159" s="6" t="s">
        <v>151</v>
      </c>
      <c r="I159" s="8">
        <v>44818</v>
      </c>
      <c r="J159" s="7">
        <v>15</v>
      </c>
      <c r="K159" s="7">
        <v>1</v>
      </c>
      <c r="L159" s="9">
        <v>2425</v>
      </c>
      <c r="M159" s="14">
        <f t="shared" si="2"/>
        <v>2425</v>
      </c>
      <c r="N159" s="14"/>
      <c r="O159" s="41"/>
      <c r="P159" s="41"/>
      <c r="Q159" s="41"/>
    </row>
    <row r="160" spans="1:17" x14ac:dyDescent="0.25">
      <c r="A160" t="s">
        <v>34</v>
      </c>
      <c r="B160" t="s">
        <v>526</v>
      </c>
      <c r="C160" s="7">
        <v>11761</v>
      </c>
      <c r="D160" s="8">
        <v>44703</v>
      </c>
      <c r="E160" s="8" t="s">
        <v>176</v>
      </c>
      <c r="F160" s="6" t="s">
        <v>14</v>
      </c>
      <c r="G160" s="6" t="s">
        <v>27</v>
      </c>
      <c r="H160" s="6" t="s">
        <v>154</v>
      </c>
      <c r="I160" s="8">
        <v>44812</v>
      </c>
      <c r="J160" s="7">
        <v>8</v>
      </c>
      <c r="K160" s="7">
        <v>2</v>
      </c>
      <c r="L160" s="9">
        <v>1760</v>
      </c>
      <c r="M160" s="14">
        <f t="shared" si="2"/>
        <v>3520</v>
      </c>
      <c r="N160" s="14"/>
      <c r="O160" s="41"/>
      <c r="P160" s="41"/>
      <c r="Q160" s="41"/>
    </row>
    <row r="161" spans="1:17" x14ac:dyDescent="0.25">
      <c r="A161" t="s">
        <v>527</v>
      </c>
      <c r="B161" t="s">
        <v>528</v>
      </c>
      <c r="C161" s="7">
        <v>11763</v>
      </c>
      <c r="D161" s="8">
        <v>44703</v>
      </c>
      <c r="E161" s="8" t="s">
        <v>176</v>
      </c>
      <c r="F161" s="6" t="s">
        <v>10</v>
      </c>
      <c r="G161" s="6" t="s">
        <v>17</v>
      </c>
      <c r="H161" s="6" t="s">
        <v>149</v>
      </c>
      <c r="I161" s="8">
        <v>44820</v>
      </c>
      <c r="J161" s="7">
        <v>7</v>
      </c>
      <c r="K161" s="7">
        <v>2</v>
      </c>
      <c r="L161" s="9">
        <v>1665</v>
      </c>
      <c r="M161" s="14">
        <f t="shared" si="2"/>
        <v>3330</v>
      </c>
      <c r="N161" s="14"/>
      <c r="O161" s="41"/>
      <c r="P161" s="41"/>
      <c r="Q161" s="41"/>
    </row>
    <row r="162" spans="1:17" x14ac:dyDescent="0.25">
      <c r="A162" t="s">
        <v>529</v>
      </c>
      <c r="B162" t="s">
        <v>530</v>
      </c>
      <c r="C162" s="7">
        <v>11780</v>
      </c>
      <c r="D162" s="8">
        <v>44703</v>
      </c>
      <c r="E162" s="8" t="s">
        <v>177</v>
      </c>
      <c r="F162" s="6" t="s">
        <v>22</v>
      </c>
      <c r="G162" s="6" t="s">
        <v>141</v>
      </c>
      <c r="H162" s="6" t="s">
        <v>171</v>
      </c>
      <c r="I162" s="8">
        <v>44796</v>
      </c>
      <c r="J162" s="7">
        <v>15</v>
      </c>
      <c r="K162" s="7">
        <v>2</v>
      </c>
      <c r="L162" s="9">
        <v>2425</v>
      </c>
      <c r="M162" s="14">
        <f t="shared" si="2"/>
        <v>4850</v>
      </c>
      <c r="N162" s="14"/>
      <c r="O162" s="41"/>
      <c r="P162" s="41"/>
      <c r="Q162" s="41"/>
    </row>
    <row r="163" spans="1:17" x14ac:dyDescent="0.25">
      <c r="A163" t="s">
        <v>531</v>
      </c>
      <c r="B163" t="s">
        <v>532</v>
      </c>
      <c r="C163" s="7">
        <v>11781</v>
      </c>
      <c r="D163" s="8">
        <v>44704</v>
      </c>
      <c r="E163" s="8" t="s">
        <v>177</v>
      </c>
      <c r="F163" s="6" t="s">
        <v>10</v>
      </c>
      <c r="G163" s="6" t="s">
        <v>138</v>
      </c>
      <c r="H163" s="6" t="s">
        <v>162</v>
      </c>
      <c r="I163" s="8">
        <v>44804</v>
      </c>
      <c r="J163" s="7">
        <v>8</v>
      </c>
      <c r="K163" s="7">
        <v>1</v>
      </c>
      <c r="L163" s="9">
        <v>1760</v>
      </c>
      <c r="M163" s="14">
        <f t="shared" si="2"/>
        <v>1760</v>
      </c>
      <c r="N163" s="14"/>
      <c r="O163" s="41"/>
      <c r="P163" s="41"/>
      <c r="Q163" s="41"/>
    </row>
    <row r="164" spans="1:17" x14ac:dyDescent="0.25">
      <c r="A164" t="s">
        <v>533</v>
      </c>
      <c r="B164" t="s">
        <v>534</v>
      </c>
      <c r="C164" s="7">
        <v>11788</v>
      </c>
      <c r="D164" s="8">
        <v>44704</v>
      </c>
      <c r="E164" s="8" t="s">
        <v>177</v>
      </c>
      <c r="F164" s="6" t="s">
        <v>12</v>
      </c>
      <c r="G164" s="6" t="s">
        <v>24</v>
      </c>
      <c r="H164" s="6" t="s">
        <v>153</v>
      </c>
      <c r="I164" s="8">
        <v>44799</v>
      </c>
      <c r="J164" s="7">
        <v>15</v>
      </c>
      <c r="K164" s="7">
        <v>2</v>
      </c>
      <c r="L164" s="9">
        <v>2667.5</v>
      </c>
      <c r="M164" s="14">
        <f t="shared" si="2"/>
        <v>5335</v>
      </c>
      <c r="N164" s="14"/>
      <c r="O164" s="41"/>
      <c r="P164" s="41"/>
      <c r="Q164" s="41"/>
    </row>
    <row r="165" spans="1:17" x14ac:dyDescent="0.25">
      <c r="A165" t="s">
        <v>535</v>
      </c>
      <c r="B165" t="s">
        <v>536</v>
      </c>
      <c r="C165" s="7">
        <v>11789</v>
      </c>
      <c r="D165" s="8">
        <v>44705</v>
      </c>
      <c r="E165" s="8" t="s">
        <v>177</v>
      </c>
      <c r="F165" s="6" t="s">
        <v>12</v>
      </c>
      <c r="G165" s="6" t="s">
        <v>144</v>
      </c>
      <c r="H165" s="6" t="s">
        <v>174</v>
      </c>
      <c r="I165" s="8">
        <v>44820</v>
      </c>
      <c r="J165" s="7">
        <v>15</v>
      </c>
      <c r="K165" s="7">
        <v>1</v>
      </c>
      <c r="L165" s="9">
        <v>2425</v>
      </c>
      <c r="M165" s="14">
        <f t="shared" si="2"/>
        <v>2425</v>
      </c>
      <c r="N165" s="14"/>
      <c r="O165" s="41"/>
      <c r="P165" s="41"/>
      <c r="Q165" s="41"/>
    </row>
    <row r="166" spans="1:17" x14ac:dyDescent="0.25">
      <c r="A166" t="s">
        <v>537</v>
      </c>
      <c r="B166" t="s">
        <v>538</v>
      </c>
      <c r="C166" s="7">
        <v>11793</v>
      </c>
      <c r="D166" s="8">
        <v>44706</v>
      </c>
      <c r="E166" s="8" t="s">
        <v>177</v>
      </c>
      <c r="F166" s="6" t="s">
        <v>14</v>
      </c>
      <c r="G166" s="6" t="s">
        <v>27</v>
      </c>
      <c r="H166" s="6" t="s">
        <v>154</v>
      </c>
      <c r="I166" s="8">
        <v>44804</v>
      </c>
      <c r="J166" s="7">
        <v>8</v>
      </c>
      <c r="K166" s="7">
        <v>1</v>
      </c>
      <c r="L166" s="9">
        <v>1760</v>
      </c>
      <c r="M166" s="14">
        <f t="shared" si="2"/>
        <v>1760</v>
      </c>
      <c r="N166" s="14"/>
      <c r="O166" s="41"/>
      <c r="P166" s="41"/>
      <c r="Q166" s="41"/>
    </row>
    <row r="167" spans="1:17" x14ac:dyDescent="0.25">
      <c r="A167" t="s">
        <v>539</v>
      </c>
      <c r="B167" t="s">
        <v>540</v>
      </c>
      <c r="C167" s="7">
        <v>11795</v>
      </c>
      <c r="D167" s="8">
        <v>44706</v>
      </c>
      <c r="E167" s="8" t="s">
        <v>176</v>
      </c>
      <c r="F167" s="6" t="s">
        <v>22</v>
      </c>
      <c r="G167" s="6" t="s">
        <v>35</v>
      </c>
      <c r="H167" s="6" t="s">
        <v>157</v>
      </c>
      <c r="I167" s="8">
        <v>44822</v>
      </c>
      <c r="J167" s="7">
        <v>7</v>
      </c>
      <c r="K167" s="7">
        <v>2</v>
      </c>
      <c r="L167" s="9">
        <v>1665</v>
      </c>
      <c r="M167" s="14">
        <f t="shared" si="2"/>
        <v>3330</v>
      </c>
      <c r="N167" s="14"/>
      <c r="O167" s="41"/>
      <c r="P167" s="41"/>
      <c r="Q167" s="41"/>
    </row>
    <row r="168" spans="1:17" x14ac:dyDescent="0.25">
      <c r="A168" t="s">
        <v>541</v>
      </c>
      <c r="B168" t="s">
        <v>542</v>
      </c>
      <c r="C168" s="7">
        <v>11801</v>
      </c>
      <c r="D168" s="8">
        <v>44707</v>
      </c>
      <c r="E168" s="8" t="s">
        <v>177</v>
      </c>
      <c r="F168" s="6" t="s">
        <v>22</v>
      </c>
      <c r="G168" s="6" t="s">
        <v>141</v>
      </c>
      <c r="H168" s="6" t="s">
        <v>170</v>
      </c>
      <c r="I168" s="8">
        <v>44810</v>
      </c>
      <c r="J168" s="7">
        <v>5</v>
      </c>
      <c r="K168" s="7">
        <v>1</v>
      </c>
      <c r="L168" s="9">
        <v>1475</v>
      </c>
      <c r="M168" s="14">
        <f t="shared" si="2"/>
        <v>1475</v>
      </c>
      <c r="N168" s="14"/>
      <c r="O168" s="41"/>
      <c r="P168" s="41"/>
      <c r="Q168" s="41"/>
    </row>
    <row r="169" spans="1:17" x14ac:dyDescent="0.25">
      <c r="A169" t="s">
        <v>543</v>
      </c>
      <c r="B169" t="s">
        <v>544</v>
      </c>
      <c r="C169" s="7">
        <v>11802</v>
      </c>
      <c r="D169" s="8">
        <v>44710</v>
      </c>
      <c r="E169" s="8" t="s">
        <v>177</v>
      </c>
      <c r="F169" s="6" t="s">
        <v>14</v>
      </c>
      <c r="G169" s="6" t="s">
        <v>36</v>
      </c>
      <c r="H169" s="6" t="s">
        <v>158</v>
      </c>
      <c r="I169" s="8">
        <v>44825</v>
      </c>
      <c r="J169" s="7">
        <v>10</v>
      </c>
      <c r="K169" s="7">
        <v>2</v>
      </c>
      <c r="L169" s="9">
        <v>1950</v>
      </c>
      <c r="M169" s="14">
        <f t="shared" si="2"/>
        <v>3900</v>
      </c>
      <c r="N169" s="14"/>
      <c r="O169" s="41"/>
      <c r="P169" s="41"/>
      <c r="Q169" s="41"/>
    </row>
    <row r="170" spans="1:17" x14ac:dyDescent="0.25">
      <c r="A170" t="s">
        <v>545</v>
      </c>
      <c r="B170" t="s">
        <v>546</v>
      </c>
      <c r="C170" s="7">
        <v>11808</v>
      </c>
      <c r="D170" s="8">
        <v>44710</v>
      </c>
      <c r="E170" s="8" t="s">
        <v>177</v>
      </c>
      <c r="F170" s="6" t="s">
        <v>14</v>
      </c>
      <c r="G170" s="6" t="s">
        <v>21</v>
      </c>
      <c r="H170" s="6" t="s">
        <v>166</v>
      </c>
      <c r="I170" s="8">
        <v>44825</v>
      </c>
      <c r="J170" s="7">
        <v>8</v>
      </c>
      <c r="K170" s="7">
        <v>1</v>
      </c>
      <c r="L170" s="9">
        <v>1760</v>
      </c>
      <c r="M170" s="14">
        <f t="shared" si="2"/>
        <v>1760</v>
      </c>
      <c r="N170" s="14"/>
      <c r="O170" s="41"/>
      <c r="P170" s="41"/>
      <c r="Q170" s="41"/>
    </row>
    <row r="171" spans="1:17" x14ac:dyDescent="0.25">
      <c r="A171" t="s">
        <v>547</v>
      </c>
      <c r="B171" t="s">
        <v>548</v>
      </c>
      <c r="C171" s="7">
        <v>11816</v>
      </c>
      <c r="D171" s="8">
        <v>44712</v>
      </c>
      <c r="E171" s="8" t="s">
        <v>176</v>
      </c>
      <c r="F171" s="6" t="s">
        <v>12</v>
      </c>
      <c r="G171" s="6" t="s">
        <v>24</v>
      </c>
      <c r="H171" s="6" t="s">
        <v>153</v>
      </c>
      <c r="I171" s="8">
        <v>44806</v>
      </c>
      <c r="J171" s="7">
        <v>15</v>
      </c>
      <c r="K171" s="7">
        <v>2</v>
      </c>
      <c r="L171" s="9">
        <v>2667.5</v>
      </c>
      <c r="M171" s="14">
        <f t="shared" si="2"/>
        <v>5335</v>
      </c>
      <c r="N171" s="14"/>
      <c r="O171" s="41"/>
      <c r="P171" s="41"/>
      <c r="Q171" s="41"/>
    </row>
    <row r="172" spans="1:17" x14ac:dyDescent="0.25">
      <c r="A172" t="s">
        <v>549</v>
      </c>
      <c r="B172" t="s">
        <v>550</v>
      </c>
      <c r="C172" s="7">
        <v>11830</v>
      </c>
      <c r="D172" s="8">
        <v>44712</v>
      </c>
      <c r="E172" s="8" t="s">
        <v>176</v>
      </c>
      <c r="F172" s="6" t="s">
        <v>10</v>
      </c>
      <c r="G172" s="6" t="s">
        <v>17</v>
      </c>
      <c r="H172" s="6" t="s">
        <v>149</v>
      </c>
      <c r="I172" s="8">
        <v>44813</v>
      </c>
      <c r="J172" s="7">
        <v>7</v>
      </c>
      <c r="K172" s="7">
        <v>1</v>
      </c>
      <c r="L172" s="9">
        <v>1665</v>
      </c>
      <c r="M172" s="14">
        <f t="shared" si="2"/>
        <v>1665</v>
      </c>
      <c r="N172" s="14"/>
      <c r="O172" s="41"/>
      <c r="P172" s="41"/>
      <c r="Q172" s="41"/>
    </row>
    <row r="173" spans="1:17" x14ac:dyDescent="0.25">
      <c r="A173" t="s">
        <v>551</v>
      </c>
      <c r="B173" t="s">
        <v>552</v>
      </c>
      <c r="C173" s="7">
        <v>11832</v>
      </c>
      <c r="D173" s="8">
        <v>44713</v>
      </c>
      <c r="E173" s="8" t="s">
        <v>177</v>
      </c>
      <c r="F173" s="6" t="s">
        <v>10</v>
      </c>
      <c r="G173" s="6" t="s">
        <v>17</v>
      </c>
      <c r="H173" s="6" t="s">
        <v>149</v>
      </c>
      <c r="I173" s="8">
        <v>44831</v>
      </c>
      <c r="J173" s="7">
        <v>7</v>
      </c>
      <c r="K173" s="7">
        <v>1</v>
      </c>
      <c r="L173" s="9">
        <v>1665</v>
      </c>
      <c r="M173" s="14">
        <f t="shared" si="2"/>
        <v>1665</v>
      </c>
      <c r="N173" s="14"/>
      <c r="O173" s="41"/>
      <c r="P173" s="41"/>
      <c r="Q173" s="41"/>
    </row>
    <row r="174" spans="1:17" x14ac:dyDescent="0.25">
      <c r="A174" t="s">
        <v>553</v>
      </c>
      <c r="B174" t="s">
        <v>554</v>
      </c>
      <c r="C174" s="7">
        <v>11833</v>
      </c>
      <c r="D174" s="8">
        <v>44714</v>
      </c>
      <c r="E174" s="8" t="s">
        <v>177</v>
      </c>
      <c r="F174" s="6" t="s">
        <v>12</v>
      </c>
      <c r="G174" s="6" t="s">
        <v>24</v>
      </c>
      <c r="H174" s="6" t="s">
        <v>153</v>
      </c>
      <c r="I174" s="8">
        <v>44834</v>
      </c>
      <c r="J174" s="7">
        <v>15</v>
      </c>
      <c r="K174" s="7">
        <v>1</v>
      </c>
      <c r="L174" s="9">
        <v>2425</v>
      </c>
      <c r="M174" s="14">
        <f t="shared" si="2"/>
        <v>2425</v>
      </c>
      <c r="N174" s="14"/>
      <c r="O174" s="41"/>
      <c r="P174" s="41"/>
      <c r="Q174" s="41"/>
    </row>
    <row r="175" spans="1:17" x14ac:dyDescent="0.25">
      <c r="A175" t="s">
        <v>555</v>
      </c>
      <c r="B175" t="s">
        <v>556</v>
      </c>
      <c r="C175" s="7">
        <v>11841</v>
      </c>
      <c r="D175" s="8">
        <v>44714</v>
      </c>
      <c r="E175" s="8" t="s">
        <v>177</v>
      </c>
      <c r="F175" s="6" t="s">
        <v>10</v>
      </c>
      <c r="G175" s="6" t="s">
        <v>17</v>
      </c>
      <c r="H175" s="6" t="s">
        <v>149</v>
      </c>
      <c r="I175" s="8">
        <v>44834</v>
      </c>
      <c r="J175" s="7">
        <v>7</v>
      </c>
      <c r="K175" s="7">
        <v>2</v>
      </c>
      <c r="L175" s="9">
        <v>1831.5</v>
      </c>
      <c r="M175" s="14">
        <f t="shared" si="2"/>
        <v>3663</v>
      </c>
      <c r="N175" s="14"/>
      <c r="O175" s="41"/>
      <c r="P175" s="41"/>
      <c r="Q175" s="41"/>
    </row>
    <row r="176" spans="1:17" x14ac:dyDescent="0.25">
      <c r="A176" t="s">
        <v>557</v>
      </c>
      <c r="B176" t="s">
        <v>558</v>
      </c>
      <c r="C176" s="7">
        <v>11844</v>
      </c>
      <c r="D176" s="8">
        <v>44717</v>
      </c>
      <c r="E176" s="8" t="s">
        <v>177</v>
      </c>
      <c r="F176" s="6" t="s">
        <v>22</v>
      </c>
      <c r="G176" s="6" t="s">
        <v>35</v>
      </c>
      <c r="H176" s="6" t="s">
        <v>157</v>
      </c>
      <c r="I176" s="8">
        <v>44835</v>
      </c>
      <c r="J176" s="7">
        <v>7</v>
      </c>
      <c r="K176" s="7">
        <v>1</v>
      </c>
      <c r="L176" s="9">
        <v>1831.5</v>
      </c>
      <c r="M176" s="14">
        <f t="shared" si="2"/>
        <v>1831.5</v>
      </c>
      <c r="N176" s="14"/>
      <c r="O176" s="41"/>
      <c r="P176" s="41"/>
      <c r="Q176" s="41"/>
    </row>
    <row r="177" spans="1:17" x14ac:dyDescent="0.25">
      <c r="A177" t="s">
        <v>559</v>
      </c>
      <c r="B177" t="s">
        <v>560</v>
      </c>
      <c r="C177" s="7">
        <v>11845</v>
      </c>
      <c r="D177" s="8">
        <v>44717</v>
      </c>
      <c r="E177" s="8" t="s">
        <v>176</v>
      </c>
      <c r="F177" s="6" t="s">
        <v>14</v>
      </c>
      <c r="G177" s="6" t="s">
        <v>21</v>
      </c>
      <c r="H177" s="6" t="s">
        <v>151</v>
      </c>
      <c r="I177" s="8">
        <v>44820</v>
      </c>
      <c r="J177" s="7">
        <v>15</v>
      </c>
      <c r="K177" s="7">
        <v>1</v>
      </c>
      <c r="L177" s="9">
        <v>2425</v>
      </c>
      <c r="M177" s="14">
        <f t="shared" si="2"/>
        <v>2425</v>
      </c>
      <c r="N177" s="14"/>
      <c r="O177" s="41"/>
      <c r="P177" s="41"/>
      <c r="Q177" s="41"/>
    </row>
    <row r="178" spans="1:17" x14ac:dyDescent="0.25">
      <c r="A178" t="s">
        <v>561</v>
      </c>
      <c r="B178" t="s">
        <v>562</v>
      </c>
      <c r="C178" s="7">
        <v>12596</v>
      </c>
      <c r="D178" s="8">
        <v>44718</v>
      </c>
      <c r="E178" s="8" t="s">
        <v>176</v>
      </c>
      <c r="F178" s="6" t="s">
        <v>142</v>
      </c>
      <c r="G178" s="6" t="s">
        <v>143</v>
      </c>
      <c r="H178" s="6" t="s">
        <v>172</v>
      </c>
      <c r="I178" s="8">
        <v>44816</v>
      </c>
      <c r="J178" s="7">
        <v>8</v>
      </c>
      <c r="K178" s="7">
        <v>1</v>
      </c>
      <c r="L178" s="9">
        <v>1936</v>
      </c>
      <c r="M178" s="14">
        <f t="shared" si="2"/>
        <v>1936</v>
      </c>
      <c r="N178" s="14"/>
      <c r="O178" s="41"/>
      <c r="P178" s="41"/>
      <c r="Q178" s="41"/>
    </row>
    <row r="179" spans="1:17" x14ac:dyDescent="0.25">
      <c r="A179" t="s">
        <v>563</v>
      </c>
      <c r="B179" t="s">
        <v>564</v>
      </c>
      <c r="C179" s="7">
        <v>13101</v>
      </c>
      <c r="D179" s="8">
        <v>44718</v>
      </c>
      <c r="E179" s="8" t="s">
        <v>176</v>
      </c>
      <c r="F179" s="6" t="s">
        <v>22</v>
      </c>
      <c r="G179" s="6" t="s">
        <v>141</v>
      </c>
      <c r="H179" s="6" t="s">
        <v>170</v>
      </c>
      <c r="I179" s="8">
        <v>44827</v>
      </c>
      <c r="J179" s="7">
        <v>5</v>
      </c>
      <c r="K179" s="7">
        <v>1</v>
      </c>
      <c r="L179" s="9">
        <v>1475</v>
      </c>
      <c r="M179" s="14">
        <f t="shared" si="2"/>
        <v>1475</v>
      </c>
      <c r="N179" s="14"/>
      <c r="O179" s="41"/>
      <c r="P179" s="41"/>
      <c r="Q179" s="41"/>
    </row>
    <row r="180" spans="1:17" x14ac:dyDescent="0.25">
      <c r="A180" t="s">
        <v>565</v>
      </c>
      <c r="B180" t="s">
        <v>566</v>
      </c>
      <c r="C180" s="7">
        <v>13104</v>
      </c>
      <c r="D180" s="8">
        <v>44719</v>
      </c>
      <c r="E180" s="8" t="s">
        <v>177</v>
      </c>
      <c r="F180" s="6" t="s">
        <v>22</v>
      </c>
      <c r="G180" s="6" t="s">
        <v>141</v>
      </c>
      <c r="H180" s="6" t="s">
        <v>171</v>
      </c>
      <c r="I180" s="8">
        <v>44832</v>
      </c>
      <c r="J180" s="7">
        <v>15</v>
      </c>
      <c r="K180" s="7">
        <v>2</v>
      </c>
      <c r="L180" s="9">
        <v>2425</v>
      </c>
      <c r="M180" s="14">
        <f t="shared" si="2"/>
        <v>4850</v>
      </c>
      <c r="N180" s="14"/>
      <c r="O180" s="41"/>
      <c r="P180" s="41"/>
      <c r="Q180" s="41"/>
    </row>
    <row r="181" spans="1:17" x14ac:dyDescent="0.25">
      <c r="A181" t="s">
        <v>435</v>
      </c>
      <c r="B181" t="s">
        <v>567</v>
      </c>
      <c r="C181" s="7">
        <v>13588</v>
      </c>
      <c r="D181" s="8">
        <v>44721</v>
      </c>
      <c r="E181" s="8" t="s">
        <v>176</v>
      </c>
      <c r="F181" s="6" t="s">
        <v>10</v>
      </c>
      <c r="G181" s="6" t="s">
        <v>11</v>
      </c>
      <c r="H181" s="6" t="s">
        <v>145</v>
      </c>
      <c r="I181" s="8">
        <v>44815</v>
      </c>
      <c r="J181" s="7">
        <v>6</v>
      </c>
      <c r="K181" s="7">
        <v>1</v>
      </c>
      <c r="L181" s="9">
        <v>1727</v>
      </c>
      <c r="M181" s="14">
        <f t="shared" si="2"/>
        <v>1727</v>
      </c>
      <c r="N181" s="14"/>
      <c r="O181" s="41"/>
      <c r="P181" s="41"/>
      <c r="Q181" s="41"/>
    </row>
    <row r="182" spans="1:17" x14ac:dyDescent="0.25">
      <c r="A182" t="s">
        <v>568</v>
      </c>
      <c r="B182" t="s">
        <v>569</v>
      </c>
      <c r="C182" s="7">
        <v>13623</v>
      </c>
      <c r="D182" s="8">
        <v>44724</v>
      </c>
      <c r="E182" s="8" t="s">
        <v>176</v>
      </c>
      <c r="F182" s="6" t="s">
        <v>22</v>
      </c>
      <c r="G182" s="6" t="s">
        <v>141</v>
      </c>
      <c r="H182" s="6" t="s">
        <v>170</v>
      </c>
      <c r="I182" s="8">
        <v>44842</v>
      </c>
      <c r="J182" s="7">
        <v>5</v>
      </c>
      <c r="K182" s="7">
        <v>1</v>
      </c>
      <c r="L182" s="9">
        <v>1622.5</v>
      </c>
      <c r="M182" s="14">
        <f t="shared" si="2"/>
        <v>1622.5</v>
      </c>
      <c r="N182" s="14"/>
      <c r="O182" s="41"/>
      <c r="P182" s="41"/>
      <c r="Q182" s="41"/>
    </row>
    <row r="183" spans="1:17" x14ac:dyDescent="0.25">
      <c r="A183" t="s">
        <v>570</v>
      </c>
      <c r="B183" t="s">
        <v>571</v>
      </c>
      <c r="C183" s="7">
        <v>13845</v>
      </c>
      <c r="D183" s="8">
        <v>44724</v>
      </c>
      <c r="E183" s="8" t="s">
        <v>176</v>
      </c>
      <c r="F183" s="6" t="s">
        <v>22</v>
      </c>
      <c r="G183" s="6" t="s">
        <v>141</v>
      </c>
      <c r="H183" s="6" t="s">
        <v>171</v>
      </c>
      <c r="I183" s="8">
        <v>44833</v>
      </c>
      <c r="J183" s="7">
        <v>15</v>
      </c>
      <c r="K183" s="7">
        <v>2</v>
      </c>
      <c r="L183" s="9">
        <v>2425</v>
      </c>
      <c r="M183" s="14">
        <f t="shared" si="2"/>
        <v>4850</v>
      </c>
      <c r="N183" s="14"/>
      <c r="O183" s="41"/>
      <c r="P183" s="41"/>
      <c r="Q183" s="41"/>
    </row>
    <row r="184" spans="1:17" x14ac:dyDescent="0.25">
      <c r="A184" t="s">
        <v>572</v>
      </c>
      <c r="B184" t="s">
        <v>573</v>
      </c>
      <c r="C184" s="7">
        <v>13848</v>
      </c>
      <c r="D184" s="8">
        <v>44724</v>
      </c>
      <c r="E184" s="8" t="s">
        <v>176</v>
      </c>
      <c r="F184" s="6" t="s">
        <v>14</v>
      </c>
      <c r="G184" s="6" t="s">
        <v>21</v>
      </c>
      <c r="H184" s="6" t="s">
        <v>151</v>
      </c>
      <c r="I184" s="8">
        <v>44836</v>
      </c>
      <c r="J184" s="7">
        <v>15</v>
      </c>
      <c r="K184" s="7">
        <v>2</v>
      </c>
      <c r="L184" s="9">
        <v>2425</v>
      </c>
      <c r="M184" s="14">
        <f t="shared" si="2"/>
        <v>4850</v>
      </c>
      <c r="N184" s="14"/>
      <c r="O184" s="41"/>
      <c r="P184" s="41"/>
      <c r="Q184" s="41"/>
    </row>
    <row r="185" spans="1:17" x14ac:dyDescent="0.25">
      <c r="A185" t="s">
        <v>574</v>
      </c>
      <c r="B185" t="s">
        <v>575</v>
      </c>
      <c r="C185" s="7">
        <v>13906</v>
      </c>
      <c r="D185" s="8">
        <v>44726</v>
      </c>
      <c r="E185" s="8" t="s">
        <v>176</v>
      </c>
      <c r="F185" s="6" t="s">
        <v>142</v>
      </c>
      <c r="G185" s="6" t="s">
        <v>143</v>
      </c>
      <c r="H185" s="6" t="s">
        <v>172</v>
      </c>
      <c r="I185" s="8">
        <v>44844</v>
      </c>
      <c r="J185" s="7">
        <v>8</v>
      </c>
      <c r="K185" s="7">
        <v>1</v>
      </c>
      <c r="L185" s="9">
        <v>1760</v>
      </c>
      <c r="M185" s="14">
        <f t="shared" si="2"/>
        <v>1760</v>
      </c>
      <c r="N185" s="14"/>
      <c r="O185" s="41"/>
      <c r="P185" s="41"/>
      <c r="Q185" s="41"/>
    </row>
    <row r="186" spans="1:17" x14ac:dyDescent="0.25">
      <c r="A186" t="s">
        <v>576</v>
      </c>
      <c r="B186" t="s">
        <v>577</v>
      </c>
      <c r="C186" s="7">
        <v>13953</v>
      </c>
      <c r="D186" s="8">
        <v>44726</v>
      </c>
      <c r="E186" s="8" t="s">
        <v>177</v>
      </c>
      <c r="F186" s="6" t="s">
        <v>12</v>
      </c>
      <c r="G186" s="6" t="s">
        <v>24</v>
      </c>
      <c r="H186" s="6" t="s">
        <v>153</v>
      </c>
      <c r="I186" s="8">
        <v>44831</v>
      </c>
      <c r="J186" s="7">
        <v>15</v>
      </c>
      <c r="K186" s="7">
        <v>4</v>
      </c>
      <c r="L186" s="9">
        <v>2425</v>
      </c>
      <c r="M186" s="14">
        <f t="shared" si="2"/>
        <v>9700</v>
      </c>
      <c r="N186" s="14"/>
      <c r="O186" s="41"/>
      <c r="P186" s="41"/>
      <c r="Q186" s="41"/>
    </row>
    <row r="187" spans="1:17" x14ac:dyDescent="0.25">
      <c r="A187" t="s">
        <v>578</v>
      </c>
      <c r="B187" t="s">
        <v>579</v>
      </c>
      <c r="C187" s="7">
        <v>13992</v>
      </c>
      <c r="D187" s="8">
        <v>44726</v>
      </c>
      <c r="E187" s="8" t="s">
        <v>177</v>
      </c>
      <c r="F187" s="6" t="s">
        <v>12</v>
      </c>
      <c r="G187" s="6" t="s">
        <v>24</v>
      </c>
      <c r="H187" s="6" t="s">
        <v>153</v>
      </c>
      <c r="I187" s="8">
        <v>44823</v>
      </c>
      <c r="J187" s="7">
        <v>15</v>
      </c>
      <c r="K187" s="7">
        <v>1</v>
      </c>
      <c r="L187" s="9">
        <v>2425</v>
      </c>
      <c r="M187" s="14">
        <f t="shared" si="2"/>
        <v>2425</v>
      </c>
      <c r="N187" s="14"/>
      <c r="O187" s="41"/>
      <c r="P187" s="41"/>
      <c r="Q187" s="41"/>
    </row>
    <row r="188" spans="1:17" x14ac:dyDescent="0.25">
      <c r="A188" t="s">
        <v>580</v>
      </c>
      <c r="B188" t="s">
        <v>581</v>
      </c>
      <c r="C188" s="7">
        <v>14024</v>
      </c>
      <c r="D188" s="8">
        <v>44726</v>
      </c>
      <c r="E188" s="8" t="s">
        <v>176</v>
      </c>
      <c r="F188" s="6" t="s">
        <v>14</v>
      </c>
      <c r="G188" s="6" t="s">
        <v>29</v>
      </c>
      <c r="H188" s="6" t="s">
        <v>155</v>
      </c>
      <c r="I188" s="8">
        <v>44817</v>
      </c>
      <c r="J188" s="7">
        <v>15</v>
      </c>
      <c r="K188" s="7">
        <v>2</v>
      </c>
      <c r="L188" s="9">
        <v>2667.5</v>
      </c>
      <c r="M188" s="14">
        <f t="shared" si="2"/>
        <v>5335</v>
      </c>
      <c r="N188" s="14"/>
      <c r="O188" s="41"/>
      <c r="P188" s="41"/>
      <c r="Q188" s="41"/>
    </row>
    <row r="189" spans="1:17" x14ac:dyDescent="0.25">
      <c r="A189" t="s">
        <v>582</v>
      </c>
      <c r="B189" t="s">
        <v>583</v>
      </c>
      <c r="C189" s="7">
        <v>14072</v>
      </c>
      <c r="D189" s="8">
        <v>44726</v>
      </c>
      <c r="E189" s="8" t="s">
        <v>176</v>
      </c>
      <c r="F189" s="6" t="s">
        <v>10</v>
      </c>
      <c r="G189" s="6" t="s">
        <v>17</v>
      </c>
      <c r="H189" s="6" t="s">
        <v>149</v>
      </c>
      <c r="I189" s="8">
        <v>44818</v>
      </c>
      <c r="J189" s="7">
        <v>7</v>
      </c>
      <c r="K189" s="7">
        <v>1</v>
      </c>
      <c r="L189" s="9">
        <v>1831.5</v>
      </c>
      <c r="M189" s="14">
        <f t="shared" si="2"/>
        <v>1831.5</v>
      </c>
      <c r="N189" s="14"/>
      <c r="O189" s="41"/>
      <c r="P189" s="41"/>
      <c r="Q189" s="41"/>
    </row>
    <row r="190" spans="1:17" x14ac:dyDescent="0.25">
      <c r="A190" t="s">
        <v>584</v>
      </c>
      <c r="B190" t="s">
        <v>585</v>
      </c>
      <c r="C190" s="7">
        <v>14096</v>
      </c>
      <c r="D190" s="8">
        <v>44727</v>
      </c>
      <c r="E190" s="8" t="s">
        <v>177</v>
      </c>
      <c r="F190" s="6" t="s">
        <v>10</v>
      </c>
      <c r="G190" s="6" t="s">
        <v>139</v>
      </c>
      <c r="H190" s="6" t="s">
        <v>163</v>
      </c>
      <c r="I190" s="8">
        <v>44838</v>
      </c>
      <c r="J190" s="7">
        <v>15</v>
      </c>
      <c r="K190" s="7">
        <v>1</v>
      </c>
      <c r="L190" s="9">
        <v>2425</v>
      </c>
      <c r="M190" s="14">
        <f t="shared" si="2"/>
        <v>2425</v>
      </c>
      <c r="N190" s="14"/>
      <c r="O190" s="41"/>
      <c r="P190" s="41"/>
      <c r="Q190" s="41"/>
    </row>
    <row r="191" spans="1:17" x14ac:dyDescent="0.25">
      <c r="A191" t="s">
        <v>586</v>
      </c>
      <c r="B191" t="s">
        <v>587</v>
      </c>
      <c r="C191" s="7">
        <v>14107</v>
      </c>
      <c r="D191" s="8">
        <v>44731</v>
      </c>
      <c r="E191" s="8" t="s">
        <v>177</v>
      </c>
      <c r="F191" s="6" t="s">
        <v>22</v>
      </c>
      <c r="G191" s="6" t="s">
        <v>141</v>
      </c>
      <c r="H191" s="6" t="s">
        <v>170</v>
      </c>
      <c r="I191" s="8">
        <v>44822</v>
      </c>
      <c r="J191" s="7">
        <v>5</v>
      </c>
      <c r="K191" s="7">
        <v>2</v>
      </c>
      <c r="L191" s="9">
        <v>1475</v>
      </c>
      <c r="M191" s="14">
        <f t="shared" si="2"/>
        <v>2950</v>
      </c>
      <c r="N191" s="14"/>
      <c r="O191" s="41"/>
      <c r="P191" s="41"/>
      <c r="Q191" s="41"/>
    </row>
    <row r="192" spans="1:17" x14ac:dyDescent="0.25">
      <c r="A192" t="s">
        <v>588</v>
      </c>
      <c r="B192" t="s">
        <v>589</v>
      </c>
      <c r="C192" s="7">
        <v>14112</v>
      </c>
      <c r="D192" s="8">
        <v>44731</v>
      </c>
      <c r="E192" s="8" t="s">
        <v>176</v>
      </c>
      <c r="F192" s="6" t="s">
        <v>22</v>
      </c>
      <c r="G192" s="6" t="s">
        <v>141</v>
      </c>
      <c r="H192" s="6" t="s">
        <v>170</v>
      </c>
      <c r="I192" s="8">
        <v>44845</v>
      </c>
      <c r="J192" s="7">
        <v>5</v>
      </c>
      <c r="K192" s="7">
        <v>2</v>
      </c>
      <c r="L192" s="9">
        <v>1622.5</v>
      </c>
      <c r="M192" s="14">
        <f t="shared" si="2"/>
        <v>3245</v>
      </c>
      <c r="N192" s="14"/>
      <c r="O192" s="41"/>
      <c r="P192" s="41"/>
      <c r="Q192" s="41"/>
    </row>
    <row r="193" spans="1:17" x14ac:dyDescent="0.25">
      <c r="A193" t="s">
        <v>590</v>
      </c>
      <c r="B193" t="s">
        <v>591</v>
      </c>
      <c r="C193" s="7">
        <v>14146</v>
      </c>
      <c r="D193" s="8">
        <v>44731</v>
      </c>
      <c r="E193" s="8" t="s">
        <v>177</v>
      </c>
      <c r="F193" s="6" t="s">
        <v>22</v>
      </c>
      <c r="G193" s="6" t="s">
        <v>141</v>
      </c>
      <c r="H193" s="6" t="s">
        <v>170</v>
      </c>
      <c r="I193" s="8">
        <v>44844</v>
      </c>
      <c r="J193" s="7">
        <v>5</v>
      </c>
      <c r="K193" s="7">
        <v>1</v>
      </c>
      <c r="L193" s="9">
        <v>1475</v>
      </c>
      <c r="M193" s="14">
        <f t="shared" si="2"/>
        <v>1475</v>
      </c>
      <c r="N193" s="14"/>
      <c r="O193" s="41"/>
      <c r="P193" s="41"/>
      <c r="Q193" s="41"/>
    </row>
    <row r="194" spans="1:17" x14ac:dyDescent="0.25">
      <c r="A194" t="s">
        <v>592</v>
      </c>
      <c r="B194" t="s">
        <v>593</v>
      </c>
      <c r="C194" s="7">
        <v>14219</v>
      </c>
      <c r="D194" s="8">
        <v>44731</v>
      </c>
      <c r="E194" s="8" t="s">
        <v>177</v>
      </c>
      <c r="F194" s="6" t="s">
        <v>14</v>
      </c>
      <c r="G194" s="6" t="s">
        <v>21</v>
      </c>
      <c r="H194" s="6" t="s">
        <v>151</v>
      </c>
      <c r="I194" s="8">
        <v>44829</v>
      </c>
      <c r="J194" s="7">
        <v>15</v>
      </c>
      <c r="K194" s="7">
        <v>1</v>
      </c>
      <c r="L194" s="9">
        <v>2667.5</v>
      </c>
      <c r="M194" s="14">
        <f t="shared" si="2"/>
        <v>2667.5</v>
      </c>
      <c r="N194" s="14"/>
      <c r="O194" s="41"/>
      <c r="P194" s="41"/>
      <c r="Q194" s="41"/>
    </row>
    <row r="195" spans="1:17" x14ac:dyDescent="0.25">
      <c r="A195" t="s">
        <v>594</v>
      </c>
      <c r="B195" t="s">
        <v>595</v>
      </c>
      <c r="C195" s="7">
        <v>14221</v>
      </c>
      <c r="D195" s="8">
        <v>44732</v>
      </c>
      <c r="E195" s="8" t="s">
        <v>176</v>
      </c>
      <c r="F195" s="6" t="s">
        <v>12</v>
      </c>
      <c r="G195" s="6" t="s">
        <v>24</v>
      </c>
      <c r="H195" s="6" t="s">
        <v>153</v>
      </c>
      <c r="I195" s="8">
        <v>44822</v>
      </c>
      <c r="J195" s="7">
        <v>15</v>
      </c>
      <c r="K195" s="7">
        <v>2</v>
      </c>
      <c r="L195" s="9">
        <v>2667.5</v>
      </c>
      <c r="M195" s="14">
        <f t="shared" ref="M195:M258" si="3">K195*L195</f>
        <v>5335</v>
      </c>
      <c r="N195" s="14"/>
      <c r="O195" s="41"/>
      <c r="P195" s="41"/>
      <c r="Q195" s="41"/>
    </row>
    <row r="196" spans="1:17" x14ac:dyDescent="0.25">
      <c r="A196" t="s">
        <v>596</v>
      </c>
      <c r="B196" t="s">
        <v>597</v>
      </c>
      <c r="C196" s="7">
        <v>14222</v>
      </c>
      <c r="D196" s="8">
        <v>44732</v>
      </c>
      <c r="E196" s="8" t="s">
        <v>177</v>
      </c>
      <c r="F196" s="6" t="s">
        <v>10</v>
      </c>
      <c r="G196" s="6" t="s">
        <v>17</v>
      </c>
      <c r="H196" s="6" t="s">
        <v>149</v>
      </c>
      <c r="I196" s="8">
        <v>44849</v>
      </c>
      <c r="J196" s="7">
        <v>7</v>
      </c>
      <c r="K196" s="7">
        <v>2</v>
      </c>
      <c r="L196" s="9">
        <v>1665</v>
      </c>
      <c r="M196" s="14">
        <f t="shared" si="3"/>
        <v>3330</v>
      </c>
      <c r="N196" s="14"/>
      <c r="O196" s="41"/>
      <c r="P196" s="41"/>
      <c r="Q196" s="41"/>
    </row>
    <row r="197" spans="1:17" x14ac:dyDescent="0.25">
      <c r="A197" t="s">
        <v>598</v>
      </c>
      <c r="B197" t="s">
        <v>599</v>
      </c>
      <c r="C197" s="7">
        <v>14227</v>
      </c>
      <c r="D197" s="8">
        <v>44732</v>
      </c>
      <c r="E197" s="8" t="s">
        <v>177</v>
      </c>
      <c r="F197" s="6" t="s">
        <v>22</v>
      </c>
      <c r="G197" s="6" t="s">
        <v>141</v>
      </c>
      <c r="H197" s="6" t="s">
        <v>170</v>
      </c>
      <c r="I197" s="8">
        <v>44824</v>
      </c>
      <c r="J197" s="7">
        <v>5</v>
      </c>
      <c r="K197" s="7">
        <v>2</v>
      </c>
      <c r="L197" s="9">
        <v>1475</v>
      </c>
      <c r="M197" s="14">
        <f t="shared" si="3"/>
        <v>2950</v>
      </c>
      <c r="N197" s="14"/>
      <c r="O197" s="41"/>
      <c r="P197" s="41"/>
      <c r="Q197" s="41"/>
    </row>
    <row r="198" spans="1:17" x14ac:dyDescent="0.25">
      <c r="A198" t="s">
        <v>600</v>
      </c>
      <c r="B198" t="s">
        <v>601</v>
      </c>
      <c r="C198" s="7">
        <v>14242</v>
      </c>
      <c r="D198" s="8">
        <v>44734</v>
      </c>
      <c r="E198" s="8" t="s">
        <v>176</v>
      </c>
      <c r="F198" s="6" t="s">
        <v>10</v>
      </c>
      <c r="G198" s="6" t="s">
        <v>17</v>
      </c>
      <c r="H198" s="6" t="s">
        <v>149</v>
      </c>
      <c r="I198" s="8">
        <v>44831</v>
      </c>
      <c r="J198" s="7">
        <v>7</v>
      </c>
      <c r="K198" s="7">
        <v>1</v>
      </c>
      <c r="L198" s="9">
        <v>1665</v>
      </c>
      <c r="M198" s="14">
        <f t="shared" si="3"/>
        <v>1665</v>
      </c>
      <c r="N198" s="14"/>
      <c r="O198" s="41"/>
      <c r="P198" s="41"/>
      <c r="Q198" s="41"/>
    </row>
    <row r="199" spans="1:17" x14ac:dyDescent="0.25">
      <c r="A199" t="s">
        <v>602</v>
      </c>
      <c r="B199" t="s">
        <v>603</v>
      </c>
      <c r="C199" s="7">
        <v>14269</v>
      </c>
      <c r="D199" s="8">
        <v>44734</v>
      </c>
      <c r="E199" s="8" t="s">
        <v>176</v>
      </c>
      <c r="F199" s="6" t="s">
        <v>14</v>
      </c>
      <c r="G199" s="6" t="s">
        <v>21</v>
      </c>
      <c r="H199" s="6" t="s">
        <v>166</v>
      </c>
      <c r="I199" s="8">
        <v>44853</v>
      </c>
      <c r="J199" s="7">
        <v>8</v>
      </c>
      <c r="K199" s="7">
        <v>1</v>
      </c>
      <c r="L199" s="9">
        <v>1760</v>
      </c>
      <c r="M199" s="14">
        <f t="shared" si="3"/>
        <v>1760</v>
      </c>
      <c r="N199" s="14"/>
      <c r="O199" s="41"/>
      <c r="P199" s="41"/>
      <c r="Q199" s="41"/>
    </row>
    <row r="200" spans="1:17" x14ac:dyDescent="0.25">
      <c r="A200" t="s">
        <v>604</v>
      </c>
      <c r="B200" t="s">
        <v>605</v>
      </c>
      <c r="C200" s="7">
        <v>14275</v>
      </c>
      <c r="D200" s="8">
        <v>44735</v>
      </c>
      <c r="E200" s="8" t="s">
        <v>176</v>
      </c>
      <c r="F200" s="6" t="s">
        <v>22</v>
      </c>
      <c r="G200" s="6" t="s">
        <v>141</v>
      </c>
      <c r="H200" s="6" t="s">
        <v>171</v>
      </c>
      <c r="I200" s="8">
        <v>44834</v>
      </c>
      <c r="J200" s="7">
        <v>15</v>
      </c>
      <c r="K200" s="7">
        <v>1</v>
      </c>
      <c r="L200" s="9">
        <v>2425</v>
      </c>
      <c r="M200" s="14">
        <f t="shared" si="3"/>
        <v>2425</v>
      </c>
      <c r="N200" s="14"/>
      <c r="O200" s="41"/>
      <c r="P200" s="41"/>
      <c r="Q200" s="41"/>
    </row>
    <row r="201" spans="1:17" x14ac:dyDescent="0.25">
      <c r="A201" t="s">
        <v>606</v>
      </c>
      <c r="B201" t="s">
        <v>607</v>
      </c>
      <c r="C201" s="7">
        <v>14277</v>
      </c>
      <c r="D201" s="8">
        <v>44735</v>
      </c>
      <c r="E201" s="8" t="s">
        <v>176</v>
      </c>
      <c r="F201" s="6" t="s">
        <v>22</v>
      </c>
      <c r="G201" s="6" t="s">
        <v>141</v>
      </c>
      <c r="H201" s="6" t="s">
        <v>170</v>
      </c>
      <c r="I201" s="8">
        <v>44835</v>
      </c>
      <c r="J201" s="7">
        <v>5</v>
      </c>
      <c r="K201" s="7">
        <v>1</v>
      </c>
      <c r="L201" s="9">
        <v>1475</v>
      </c>
      <c r="M201" s="14">
        <f t="shared" si="3"/>
        <v>1475</v>
      </c>
      <c r="N201" s="14"/>
      <c r="O201" s="41"/>
      <c r="P201" s="41"/>
      <c r="Q201" s="41"/>
    </row>
    <row r="202" spans="1:17" x14ac:dyDescent="0.25">
      <c r="A202" t="s">
        <v>608</v>
      </c>
      <c r="B202" t="s">
        <v>609</v>
      </c>
      <c r="C202" s="7">
        <v>14279</v>
      </c>
      <c r="D202" s="8">
        <v>44738</v>
      </c>
      <c r="E202" s="8" t="s">
        <v>177</v>
      </c>
      <c r="F202" s="6" t="s">
        <v>14</v>
      </c>
      <c r="G202" s="6" t="s">
        <v>21</v>
      </c>
      <c r="H202" s="6" t="s">
        <v>151</v>
      </c>
      <c r="I202" s="8">
        <v>44855</v>
      </c>
      <c r="J202" s="7">
        <v>15</v>
      </c>
      <c r="K202" s="7">
        <v>1</v>
      </c>
      <c r="L202" s="9">
        <v>2667.5</v>
      </c>
      <c r="M202" s="14">
        <f t="shared" si="3"/>
        <v>2667.5</v>
      </c>
      <c r="N202" s="14"/>
      <c r="O202" s="41"/>
      <c r="P202" s="41"/>
      <c r="Q202" s="41"/>
    </row>
    <row r="203" spans="1:17" x14ac:dyDescent="0.25">
      <c r="A203" t="s">
        <v>610</v>
      </c>
      <c r="B203" t="s">
        <v>611</v>
      </c>
      <c r="C203" s="7">
        <v>14282</v>
      </c>
      <c r="D203" s="8">
        <v>44741</v>
      </c>
      <c r="E203" s="8" t="s">
        <v>176</v>
      </c>
      <c r="F203" s="6" t="s">
        <v>10</v>
      </c>
      <c r="G203" s="6" t="s">
        <v>11</v>
      </c>
      <c r="H203" s="6" t="s">
        <v>145</v>
      </c>
      <c r="I203" s="8">
        <v>44851</v>
      </c>
      <c r="J203" s="7">
        <v>6</v>
      </c>
      <c r="K203" s="7">
        <v>2</v>
      </c>
      <c r="L203" s="9">
        <v>1727</v>
      </c>
      <c r="M203" s="14">
        <f t="shared" si="3"/>
        <v>3454</v>
      </c>
      <c r="N203" s="14"/>
      <c r="O203" s="41"/>
      <c r="P203" s="41"/>
      <c r="Q203" s="41"/>
    </row>
    <row r="204" spans="1:17" x14ac:dyDescent="0.25">
      <c r="A204" t="s">
        <v>612</v>
      </c>
      <c r="B204" t="s">
        <v>613</v>
      </c>
      <c r="C204" s="7">
        <v>14283</v>
      </c>
      <c r="D204" s="8">
        <v>44741</v>
      </c>
      <c r="E204" s="8" t="s">
        <v>176</v>
      </c>
      <c r="F204" s="6" t="s">
        <v>22</v>
      </c>
      <c r="G204" s="6" t="s">
        <v>141</v>
      </c>
      <c r="H204" s="6" t="s">
        <v>170</v>
      </c>
      <c r="I204" s="8">
        <v>44835</v>
      </c>
      <c r="J204" s="7">
        <v>5</v>
      </c>
      <c r="K204" s="7">
        <v>1</v>
      </c>
      <c r="L204" s="9">
        <v>1475</v>
      </c>
      <c r="M204" s="14">
        <f t="shared" si="3"/>
        <v>1475</v>
      </c>
      <c r="N204" s="14"/>
      <c r="O204" s="41"/>
      <c r="P204" s="41"/>
      <c r="Q204" s="41"/>
    </row>
    <row r="205" spans="1:17" x14ac:dyDescent="0.25">
      <c r="A205" t="s">
        <v>614</v>
      </c>
      <c r="B205" t="s">
        <v>615</v>
      </c>
      <c r="C205" s="7">
        <v>14290</v>
      </c>
      <c r="D205" s="8">
        <v>44742</v>
      </c>
      <c r="E205" s="8" t="s">
        <v>177</v>
      </c>
      <c r="F205" s="6" t="s">
        <v>14</v>
      </c>
      <c r="G205" s="6" t="s">
        <v>140</v>
      </c>
      <c r="H205" s="6" t="s">
        <v>164</v>
      </c>
      <c r="I205" s="8">
        <v>44833</v>
      </c>
      <c r="J205" s="7">
        <v>8</v>
      </c>
      <c r="K205" s="7">
        <v>1</v>
      </c>
      <c r="L205" s="9">
        <v>1760</v>
      </c>
      <c r="M205" s="14">
        <f t="shared" si="3"/>
        <v>1760</v>
      </c>
      <c r="N205" s="14"/>
      <c r="O205" s="41"/>
      <c r="P205" s="41"/>
      <c r="Q205" s="41"/>
    </row>
    <row r="206" spans="1:17" x14ac:dyDescent="0.25">
      <c r="A206" t="s">
        <v>616</v>
      </c>
      <c r="B206" t="s">
        <v>617</v>
      </c>
      <c r="C206" s="7">
        <v>14295</v>
      </c>
      <c r="D206" s="8">
        <v>44742</v>
      </c>
      <c r="E206" s="8" t="s">
        <v>176</v>
      </c>
      <c r="F206" s="6" t="s">
        <v>14</v>
      </c>
      <c r="G206" s="6" t="s">
        <v>21</v>
      </c>
      <c r="H206" s="6" t="s">
        <v>151</v>
      </c>
      <c r="I206" s="8">
        <v>44841</v>
      </c>
      <c r="J206" s="7">
        <v>15</v>
      </c>
      <c r="K206" s="7">
        <v>1</v>
      </c>
      <c r="L206" s="9">
        <v>2667.5</v>
      </c>
      <c r="M206" s="14">
        <f t="shared" si="3"/>
        <v>2667.5</v>
      </c>
      <c r="N206" s="14"/>
      <c r="O206" s="41"/>
      <c r="P206" s="41"/>
      <c r="Q206" s="41"/>
    </row>
    <row r="207" spans="1:17" x14ac:dyDescent="0.25">
      <c r="A207" t="s">
        <v>618</v>
      </c>
      <c r="B207" t="s">
        <v>619</v>
      </c>
      <c r="C207" s="7">
        <v>14296</v>
      </c>
      <c r="D207" s="8">
        <v>44742</v>
      </c>
      <c r="E207" s="8" t="s">
        <v>176</v>
      </c>
      <c r="F207" s="6" t="s">
        <v>14</v>
      </c>
      <c r="G207" s="6" t="s">
        <v>21</v>
      </c>
      <c r="H207" s="6" t="s">
        <v>151</v>
      </c>
      <c r="I207" s="8">
        <v>44849</v>
      </c>
      <c r="J207" s="7">
        <v>15</v>
      </c>
      <c r="K207" s="7">
        <v>2</v>
      </c>
      <c r="L207" s="9">
        <v>2667.5</v>
      </c>
      <c r="M207" s="14">
        <f t="shared" si="3"/>
        <v>5335</v>
      </c>
      <c r="N207" s="14"/>
      <c r="O207" s="41"/>
      <c r="P207" s="41"/>
      <c r="Q207" s="41"/>
    </row>
    <row r="208" spans="1:17" x14ac:dyDescent="0.25">
      <c r="A208" t="s">
        <v>620</v>
      </c>
      <c r="B208" t="s">
        <v>621</v>
      </c>
      <c r="C208" s="7">
        <v>14298</v>
      </c>
      <c r="D208" s="8">
        <v>44747</v>
      </c>
      <c r="E208" s="8" t="s">
        <v>176</v>
      </c>
      <c r="F208" s="6" t="s">
        <v>22</v>
      </c>
      <c r="G208" s="6" t="s">
        <v>141</v>
      </c>
      <c r="H208" s="6" t="s">
        <v>171</v>
      </c>
      <c r="I208" s="8">
        <v>44854</v>
      </c>
      <c r="J208" s="7">
        <v>15</v>
      </c>
      <c r="K208" s="7">
        <v>1</v>
      </c>
      <c r="L208" s="9">
        <v>2425</v>
      </c>
      <c r="M208" s="14">
        <f t="shared" si="3"/>
        <v>2425</v>
      </c>
      <c r="N208" s="14"/>
      <c r="O208" s="41"/>
      <c r="P208" s="41"/>
      <c r="Q208" s="41"/>
    </row>
    <row r="209" spans="1:17" x14ac:dyDescent="0.25">
      <c r="A209" t="s">
        <v>622</v>
      </c>
      <c r="B209" t="s">
        <v>623</v>
      </c>
      <c r="C209" s="7">
        <v>14301</v>
      </c>
      <c r="D209" s="8">
        <v>44749</v>
      </c>
      <c r="E209" s="8" t="s">
        <v>177</v>
      </c>
      <c r="F209" s="6" t="s">
        <v>14</v>
      </c>
      <c r="G209" s="6" t="s">
        <v>21</v>
      </c>
      <c r="H209" s="6" t="s">
        <v>151</v>
      </c>
      <c r="I209" s="8">
        <v>44853</v>
      </c>
      <c r="J209" s="7">
        <v>15</v>
      </c>
      <c r="K209" s="7">
        <v>1</v>
      </c>
      <c r="L209" s="9">
        <v>2667.5</v>
      </c>
      <c r="M209" s="14">
        <f t="shared" si="3"/>
        <v>2667.5</v>
      </c>
      <c r="N209" s="14"/>
      <c r="O209" s="41"/>
      <c r="P209" s="41"/>
      <c r="Q209" s="41"/>
    </row>
    <row r="210" spans="1:17" x14ac:dyDescent="0.25">
      <c r="A210" t="s">
        <v>624</v>
      </c>
      <c r="B210" t="s">
        <v>625</v>
      </c>
      <c r="C210" s="7">
        <v>14303</v>
      </c>
      <c r="D210" s="8">
        <v>44752</v>
      </c>
      <c r="E210" s="8" t="s">
        <v>176</v>
      </c>
      <c r="F210" s="6" t="s">
        <v>22</v>
      </c>
      <c r="G210" s="6" t="s">
        <v>35</v>
      </c>
      <c r="H210" s="6" t="s">
        <v>169</v>
      </c>
      <c r="I210" s="8">
        <v>44862</v>
      </c>
      <c r="J210" s="7">
        <v>12</v>
      </c>
      <c r="K210" s="7">
        <v>2</v>
      </c>
      <c r="L210" s="9">
        <v>2354</v>
      </c>
      <c r="M210" s="14">
        <f t="shared" si="3"/>
        <v>4708</v>
      </c>
      <c r="N210" s="14"/>
      <c r="O210" s="41"/>
      <c r="P210" s="41"/>
      <c r="Q210" s="41"/>
    </row>
    <row r="211" spans="1:17" x14ac:dyDescent="0.25">
      <c r="A211" t="s">
        <v>626</v>
      </c>
      <c r="B211" t="s">
        <v>627</v>
      </c>
      <c r="C211" s="7">
        <v>14304</v>
      </c>
      <c r="D211" s="8">
        <v>44753</v>
      </c>
      <c r="E211" s="8" t="s">
        <v>176</v>
      </c>
      <c r="F211" s="6" t="s">
        <v>10</v>
      </c>
      <c r="G211" s="6" t="s">
        <v>17</v>
      </c>
      <c r="H211" s="6" t="s">
        <v>149</v>
      </c>
      <c r="I211" s="8">
        <v>44853</v>
      </c>
      <c r="J211" s="7">
        <v>7</v>
      </c>
      <c r="K211" s="7">
        <v>2</v>
      </c>
      <c r="L211" s="9">
        <v>1831.5</v>
      </c>
      <c r="M211" s="14">
        <f t="shared" si="3"/>
        <v>3663</v>
      </c>
      <c r="N211" s="14"/>
      <c r="O211" s="41"/>
      <c r="P211" s="41"/>
      <c r="Q211" s="41"/>
    </row>
    <row r="212" spans="1:17" x14ac:dyDescent="0.25">
      <c r="A212" t="s">
        <v>628</v>
      </c>
      <c r="B212" t="s">
        <v>629</v>
      </c>
      <c r="C212" s="7">
        <v>14310</v>
      </c>
      <c r="D212" s="8">
        <v>44753</v>
      </c>
      <c r="E212" s="8" t="s">
        <v>177</v>
      </c>
      <c r="F212" s="6" t="s">
        <v>22</v>
      </c>
      <c r="G212" s="6" t="s">
        <v>141</v>
      </c>
      <c r="H212" s="6" t="s">
        <v>170</v>
      </c>
      <c r="I212" s="8">
        <v>44855</v>
      </c>
      <c r="J212" s="7">
        <v>5</v>
      </c>
      <c r="K212" s="7">
        <v>1</v>
      </c>
      <c r="L212" s="9">
        <v>1475</v>
      </c>
      <c r="M212" s="14">
        <f t="shared" si="3"/>
        <v>1475</v>
      </c>
      <c r="N212" s="14"/>
      <c r="O212" s="41"/>
      <c r="P212" s="41"/>
      <c r="Q212" s="41"/>
    </row>
    <row r="213" spans="1:17" x14ac:dyDescent="0.25">
      <c r="A213" t="s">
        <v>630</v>
      </c>
      <c r="B213" t="s">
        <v>631</v>
      </c>
      <c r="C213" s="7">
        <v>14313</v>
      </c>
      <c r="D213" s="8">
        <v>44753</v>
      </c>
      <c r="E213" s="8" t="s">
        <v>176</v>
      </c>
      <c r="F213" s="6" t="s">
        <v>22</v>
      </c>
      <c r="G213" s="6" t="s">
        <v>141</v>
      </c>
      <c r="H213" s="6" t="s">
        <v>170</v>
      </c>
      <c r="I213" s="8">
        <v>44849</v>
      </c>
      <c r="J213" s="7">
        <v>5</v>
      </c>
      <c r="K213" s="7">
        <v>1</v>
      </c>
      <c r="L213" s="9">
        <v>1475</v>
      </c>
      <c r="M213" s="14">
        <f t="shared" si="3"/>
        <v>1475</v>
      </c>
      <c r="N213" s="14"/>
      <c r="O213" s="41"/>
      <c r="P213" s="41"/>
      <c r="Q213" s="41"/>
    </row>
    <row r="214" spans="1:17" x14ac:dyDescent="0.25">
      <c r="A214" t="s">
        <v>632</v>
      </c>
      <c r="B214" t="s">
        <v>633</v>
      </c>
      <c r="C214" s="7">
        <v>14316</v>
      </c>
      <c r="D214" s="8">
        <v>44753</v>
      </c>
      <c r="E214" s="8" t="s">
        <v>176</v>
      </c>
      <c r="F214" s="6" t="s">
        <v>14</v>
      </c>
      <c r="G214" s="6" t="s">
        <v>21</v>
      </c>
      <c r="H214" s="6" t="s">
        <v>166</v>
      </c>
      <c r="I214" s="8">
        <v>44859</v>
      </c>
      <c r="J214" s="7">
        <v>8</v>
      </c>
      <c r="K214" s="7">
        <v>1</v>
      </c>
      <c r="L214" s="9">
        <v>1760</v>
      </c>
      <c r="M214" s="14">
        <f t="shared" si="3"/>
        <v>1760</v>
      </c>
      <c r="N214" s="14"/>
      <c r="O214" s="41"/>
      <c r="P214" s="41"/>
      <c r="Q214" s="41"/>
    </row>
    <row r="215" spans="1:17" x14ac:dyDescent="0.25">
      <c r="A215" t="s">
        <v>634</v>
      </c>
      <c r="B215" t="s">
        <v>635</v>
      </c>
      <c r="C215" s="7">
        <v>14318</v>
      </c>
      <c r="D215" s="8">
        <v>44754</v>
      </c>
      <c r="E215" s="8" t="s">
        <v>177</v>
      </c>
      <c r="F215" s="6" t="s">
        <v>14</v>
      </c>
      <c r="G215" s="6" t="s">
        <v>32</v>
      </c>
      <c r="H215" s="6" t="s">
        <v>156</v>
      </c>
      <c r="I215" s="8">
        <v>44847</v>
      </c>
      <c r="J215" s="7">
        <v>7</v>
      </c>
      <c r="K215" s="7">
        <v>1</v>
      </c>
      <c r="L215" s="9">
        <v>1831.5</v>
      </c>
      <c r="M215" s="14">
        <f t="shared" si="3"/>
        <v>1831.5</v>
      </c>
      <c r="N215" s="14"/>
      <c r="O215" s="41"/>
      <c r="P215" s="41"/>
      <c r="Q215" s="41"/>
    </row>
    <row r="216" spans="1:17" x14ac:dyDescent="0.25">
      <c r="A216" t="s">
        <v>636</v>
      </c>
      <c r="B216" t="s">
        <v>637</v>
      </c>
      <c r="C216" s="7">
        <v>14322</v>
      </c>
      <c r="D216" s="8">
        <v>44754</v>
      </c>
      <c r="E216" s="8" t="s">
        <v>177</v>
      </c>
      <c r="F216" s="6" t="s">
        <v>14</v>
      </c>
      <c r="G216" s="6" t="s">
        <v>21</v>
      </c>
      <c r="H216" s="6" t="s">
        <v>151</v>
      </c>
      <c r="I216" s="8">
        <v>44852</v>
      </c>
      <c r="J216" s="7">
        <v>15</v>
      </c>
      <c r="K216" s="7">
        <v>2</v>
      </c>
      <c r="L216" s="9">
        <v>2425</v>
      </c>
      <c r="M216" s="14">
        <f t="shared" si="3"/>
        <v>4850</v>
      </c>
      <c r="N216" s="14"/>
      <c r="O216" s="41"/>
      <c r="P216" s="41"/>
      <c r="Q216" s="41"/>
    </row>
    <row r="217" spans="1:17" x14ac:dyDescent="0.25">
      <c r="A217" t="s">
        <v>638</v>
      </c>
      <c r="B217" t="s">
        <v>639</v>
      </c>
      <c r="C217" s="7">
        <v>14324</v>
      </c>
      <c r="D217" s="8">
        <v>44755</v>
      </c>
      <c r="E217" s="8" t="s">
        <v>177</v>
      </c>
      <c r="F217" s="6" t="s">
        <v>22</v>
      </c>
      <c r="G217" s="6" t="s">
        <v>35</v>
      </c>
      <c r="H217" s="6" t="s">
        <v>157</v>
      </c>
      <c r="I217" s="8">
        <v>44864</v>
      </c>
      <c r="J217" s="7">
        <v>7</v>
      </c>
      <c r="K217" s="7">
        <v>1</v>
      </c>
      <c r="L217" s="9">
        <v>1831.5</v>
      </c>
      <c r="M217" s="14">
        <f t="shared" si="3"/>
        <v>1831.5</v>
      </c>
      <c r="N217" s="14"/>
      <c r="O217" s="41"/>
      <c r="P217" s="41"/>
      <c r="Q217" s="41"/>
    </row>
    <row r="218" spans="1:17" x14ac:dyDescent="0.25">
      <c r="A218" t="s">
        <v>640</v>
      </c>
      <c r="B218" t="s">
        <v>641</v>
      </c>
      <c r="C218" s="7">
        <v>14339</v>
      </c>
      <c r="D218" s="8">
        <v>44755</v>
      </c>
      <c r="E218" s="8" t="s">
        <v>176</v>
      </c>
      <c r="F218" s="6" t="s">
        <v>14</v>
      </c>
      <c r="G218" s="6" t="s">
        <v>21</v>
      </c>
      <c r="H218" s="6" t="s">
        <v>166</v>
      </c>
      <c r="I218" s="8">
        <v>44849</v>
      </c>
      <c r="J218" s="7">
        <v>8</v>
      </c>
      <c r="K218" s="7">
        <v>2</v>
      </c>
      <c r="L218" s="9">
        <v>1760</v>
      </c>
      <c r="M218" s="14">
        <f t="shared" si="3"/>
        <v>3520</v>
      </c>
      <c r="N218" s="14"/>
      <c r="O218" s="41"/>
      <c r="P218" s="41"/>
      <c r="Q218" s="41"/>
    </row>
    <row r="219" spans="1:17" x14ac:dyDescent="0.25">
      <c r="A219" t="s">
        <v>299</v>
      </c>
      <c r="B219" t="s">
        <v>642</v>
      </c>
      <c r="C219" s="7">
        <v>14347</v>
      </c>
      <c r="D219" s="8">
        <v>44756</v>
      </c>
      <c r="E219" s="8" t="s">
        <v>177</v>
      </c>
      <c r="F219" s="6" t="s">
        <v>14</v>
      </c>
      <c r="G219" s="6" t="s">
        <v>27</v>
      </c>
      <c r="H219" s="6" t="s">
        <v>154</v>
      </c>
      <c r="I219" s="8">
        <v>44852</v>
      </c>
      <c r="J219" s="7">
        <v>8</v>
      </c>
      <c r="K219" s="7">
        <v>2</v>
      </c>
      <c r="L219" s="9">
        <v>1760</v>
      </c>
      <c r="M219" s="14">
        <f t="shared" si="3"/>
        <v>3520</v>
      </c>
      <c r="N219" s="14"/>
      <c r="O219" s="41"/>
      <c r="P219" s="41"/>
      <c r="Q219" s="41"/>
    </row>
    <row r="220" spans="1:17" x14ac:dyDescent="0.25">
      <c r="A220" t="s">
        <v>643</v>
      </c>
      <c r="B220" t="s">
        <v>644</v>
      </c>
      <c r="C220" s="7">
        <v>14356</v>
      </c>
      <c r="D220" s="8">
        <v>44756</v>
      </c>
      <c r="E220" s="8" t="s">
        <v>176</v>
      </c>
      <c r="F220" s="6" t="s">
        <v>22</v>
      </c>
      <c r="G220" s="6" t="s">
        <v>141</v>
      </c>
      <c r="H220" s="6" t="s">
        <v>170</v>
      </c>
      <c r="I220" s="8">
        <v>44872</v>
      </c>
      <c r="J220" s="7">
        <v>5</v>
      </c>
      <c r="K220" s="7">
        <v>1</v>
      </c>
      <c r="L220" s="9">
        <v>1475</v>
      </c>
      <c r="M220" s="14">
        <f t="shared" si="3"/>
        <v>1475</v>
      </c>
      <c r="N220" s="14"/>
      <c r="O220" s="41"/>
      <c r="P220" s="41"/>
      <c r="Q220" s="41"/>
    </row>
    <row r="221" spans="1:17" x14ac:dyDescent="0.25">
      <c r="A221" t="s">
        <v>645</v>
      </c>
      <c r="B221" t="s">
        <v>646</v>
      </c>
      <c r="C221" s="7">
        <v>14365</v>
      </c>
      <c r="D221" s="8">
        <v>44760</v>
      </c>
      <c r="E221" s="8" t="s">
        <v>177</v>
      </c>
      <c r="F221" s="6" t="s">
        <v>22</v>
      </c>
      <c r="G221" s="6" t="s">
        <v>141</v>
      </c>
      <c r="H221" s="6" t="s">
        <v>171</v>
      </c>
      <c r="I221" s="8">
        <v>44850</v>
      </c>
      <c r="J221" s="7">
        <v>15</v>
      </c>
      <c r="K221" s="7">
        <v>2</v>
      </c>
      <c r="L221" s="9">
        <v>2425</v>
      </c>
      <c r="M221" s="14">
        <f t="shared" si="3"/>
        <v>4850</v>
      </c>
      <c r="N221" s="14"/>
      <c r="O221" s="41"/>
      <c r="P221" s="41"/>
      <c r="Q221" s="41"/>
    </row>
    <row r="222" spans="1:17" x14ac:dyDescent="0.25">
      <c r="A222" t="s">
        <v>647</v>
      </c>
      <c r="B222" t="s">
        <v>648</v>
      </c>
      <c r="C222" s="7">
        <v>14367</v>
      </c>
      <c r="D222" s="8">
        <v>44761</v>
      </c>
      <c r="E222" s="8" t="s">
        <v>176</v>
      </c>
      <c r="F222" s="6" t="s">
        <v>14</v>
      </c>
      <c r="G222" s="6" t="s">
        <v>21</v>
      </c>
      <c r="H222" s="6" t="s">
        <v>151</v>
      </c>
      <c r="I222" s="8">
        <v>44881</v>
      </c>
      <c r="J222" s="7">
        <v>15</v>
      </c>
      <c r="K222" s="7">
        <v>2</v>
      </c>
      <c r="L222" s="9">
        <v>2667.5</v>
      </c>
      <c r="M222" s="14">
        <f t="shared" si="3"/>
        <v>5335</v>
      </c>
      <c r="N222" s="14"/>
      <c r="O222" s="41"/>
      <c r="P222" s="41"/>
      <c r="Q222" s="41"/>
    </row>
    <row r="223" spans="1:17" x14ac:dyDescent="0.25">
      <c r="A223" t="s">
        <v>649</v>
      </c>
      <c r="B223" t="s">
        <v>650</v>
      </c>
      <c r="C223" s="7">
        <v>14368</v>
      </c>
      <c r="D223" s="8">
        <v>44762</v>
      </c>
      <c r="E223" s="8" t="s">
        <v>176</v>
      </c>
      <c r="F223" s="6" t="s">
        <v>10</v>
      </c>
      <c r="G223" s="6" t="s">
        <v>11</v>
      </c>
      <c r="H223" s="6" t="s">
        <v>161</v>
      </c>
      <c r="I223" s="8">
        <v>44857</v>
      </c>
      <c r="J223" s="7">
        <v>15</v>
      </c>
      <c r="K223" s="7">
        <v>1</v>
      </c>
      <c r="L223" s="9">
        <v>2667.5</v>
      </c>
      <c r="M223" s="14">
        <f t="shared" si="3"/>
        <v>2667.5</v>
      </c>
      <c r="N223" s="14"/>
      <c r="O223" s="41"/>
      <c r="P223" s="41"/>
      <c r="Q223" s="41"/>
    </row>
    <row r="224" spans="1:17" x14ac:dyDescent="0.25">
      <c r="A224" t="s">
        <v>651</v>
      </c>
      <c r="B224" t="s">
        <v>652</v>
      </c>
      <c r="C224" s="7">
        <v>14376</v>
      </c>
      <c r="D224" s="8">
        <v>44763</v>
      </c>
      <c r="E224" s="8" t="s">
        <v>177</v>
      </c>
      <c r="F224" s="6" t="s">
        <v>142</v>
      </c>
      <c r="G224" s="6" t="s">
        <v>143</v>
      </c>
      <c r="H224" s="6" t="s">
        <v>172</v>
      </c>
      <c r="I224" s="8">
        <v>44873</v>
      </c>
      <c r="J224" s="7">
        <v>8</v>
      </c>
      <c r="K224" s="7">
        <v>1</v>
      </c>
      <c r="L224" s="9">
        <v>1936</v>
      </c>
      <c r="M224" s="14">
        <f t="shared" si="3"/>
        <v>1936</v>
      </c>
      <c r="N224" s="14"/>
      <c r="O224" s="41"/>
      <c r="P224" s="41"/>
      <c r="Q224" s="41"/>
    </row>
    <row r="225" spans="1:17" x14ac:dyDescent="0.25">
      <c r="A225" t="s">
        <v>653</v>
      </c>
      <c r="B225" t="s">
        <v>654</v>
      </c>
      <c r="C225" s="7">
        <v>14378</v>
      </c>
      <c r="D225" s="8">
        <v>44766</v>
      </c>
      <c r="E225" s="8" t="s">
        <v>177</v>
      </c>
      <c r="F225" s="6" t="s">
        <v>12</v>
      </c>
      <c r="G225" s="6" t="s">
        <v>23</v>
      </c>
      <c r="H225" s="6" t="s">
        <v>152</v>
      </c>
      <c r="I225" s="8">
        <v>44859</v>
      </c>
      <c r="J225" s="7">
        <v>15</v>
      </c>
      <c r="K225" s="7">
        <v>1</v>
      </c>
      <c r="L225" s="9">
        <v>2425</v>
      </c>
      <c r="M225" s="14">
        <f t="shared" si="3"/>
        <v>2425</v>
      </c>
      <c r="N225" s="14"/>
      <c r="O225" s="41"/>
      <c r="P225" s="41"/>
      <c r="Q225" s="41"/>
    </row>
    <row r="226" spans="1:17" x14ac:dyDescent="0.25">
      <c r="A226" t="s">
        <v>655</v>
      </c>
      <c r="B226" t="s">
        <v>656</v>
      </c>
      <c r="C226" s="7">
        <v>14379</v>
      </c>
      <c r="D226" s="8">
        <v>44766</v>
      </c>
      <c r="E226" s="8" t="s">
        <v>176</v>
      </c>
      <c r="F226" s="6" t="s">
        <v>142</v>
      </c>
      <c r="G226" s="6" t="s">
        <v>143</v>
      </c>
      <c r="H226" s="6" t="s">
        <v>172</v>
      </c>
      <c r="I226" s="8">
        <v>44861</v>
      </c>
      <c r="J226" s="7">
        <v>8</v>
      </c>
      <c r="K226" s="7">
        <v>1</v>
      </c>
      <c r="L226" s="9">
        <v>1936</v>
      </c>
      <c r="M226" s="14">
        <f t="shared" si="3"/>
        <v>1936</v>
      </c>
      <c r="N226" s="14"/>
      <c r="O226" s="41"/>
      <c r="P226" s="41"/>
      <c r="Q226" s="41"/>
    </row>
    <row r="227" spans="1:17" x14ac:dyDescent="0.25">
      <c r="A227" t="s">
        <v>78</v>
      </c>
      <c r="B227" t="s">
        <v>657</v>
      </c>
      <c r="C227" s="7">
        <v>14383</v>
      </c>
      <c r="D227" s="8">
        <v>44767</v>
      </c>
      <c r="E227" s="8" t="s">
        <v>177</v>
      </c>
      <c r="F227" s="6" t="s">
        <v>142</v>
      </c>
      <c r="G227" s="6" t="s">
        <v>143</v>
      </c>
      <c r="H227" s="6" t="s">
        <v>172</v>
      </c>
      <c r="I227" s="8">
        <v>44860</v>
      </c>
      <c r="J227" s="7">
        <v>8</v>
      </c>
      <c r="K227" s="7">
        <v>2</v>
      </c>
      <c r="L227" s="9">
        <v>1760</v>
      </c>
      <c r="M227" s="14">
        <f t="shared" si="3"/>
        <v>3520</v>
      </c>
      <c r="N227" s="14"/>
      <c r="O227" s="41"/>
      <c r="P227" s="41"/>
      <c r="Q227" s="41"/>
    </row>
    <row r="228" spans="1:17" x14ac:dyDescent="0.25">
      <c r="A228" t="s">
        <v>658</v>
      </c>
      <c r="B228" t="s">
        <v>659</v>
      </c>
      <c r="C228" s="7">
        <v>14386</v>
      </c>
      <c r="D228" s="8">
        <v>44767</v>
      </c>
      <c r="E228" s="8" t="s">
        <v>177</v>
      </c>
      <c r="F228" s="6" t="s">
        <v>22</v>
      </c>
      <c r="G228" s="6" t="s">
        <v>35</v>
      </c>
      <c r="H228" s="6" t="s">
        <v>157</v>
      </c>
      <c r="I228" s="8">
        <v>44867</v>
      </c>
      <c r="J228" s="7">
        <v>7</v>
      </c>
      <c r="K228" s="7">
        <v>2</v>
      </c>
      <c r="L228" s="9">
        <v>1665</v>
      </c>
      <c r="M228" s="14">
        <f t="shared" si="3"/>
        <v>3330</v>
      </c>
      <c r="N228" s="14"/>
      <c r="O228" s="41"/>
      <c r="P228" s="41"/>
      <c r="Q228" s="41"/>
    </row>
    <row r="229" spans="1:17" x14ac:dyDescent="0.25">
      <c r="A229" t="s">
        <v>42</v>
      </c>
      <c r="B229" t="s">
        <v>660</v>
      </c>
      <c r="C229" s="7">
        <v>14388</v>
      </c>
      <c r="D229" s="8">
        <v>44767</v>
      </c>
      <c r="E229" s="8" t="s">
        <v>177</v>
      </c>
      <c r="F229" s="6" t="s">
        <v>14</v>
      </c>
      <c r="G229" s="6" t="s">
        <v>32</v>
      </c>
      <c r="H229" s="6" t="s">
        <v>165</v>
      </c>
      <c r="I229" s="8">
        <v>44862</v>
      </c>
      <c r="J229" s="7">
        <v>8</v>
      </c>
      <c r="K229" s="7">
        <v>2</v>
      </c>
      <c r="L229" s="9">
        <v>1936</v>
      </c>
      <c r="M229" s="14">
        <f t="shared" si="3"/>
        <v>3872</v>
      </c>
      <c r="N229" s="14"/>
      <c r="O229" s="41"/>
      <c r="P229" s="41"/>
      <c r="Q229" s="41"/>
    </row>
    <row r="230" spans="1:17" x14ac:dyDescent="0.25">
      <c r="A230" t="s">
        <v>661</v>
      </c>
      <c r="B230" t="s">
        <v>662</v>
      </c>
      <c r="C230" s="7">
        <v>14391</v>
      </c>
      <c r="D230" s="8">
        <v>44769</v>
      </c>
      <c r="E230" s="8" t="s">
        <v>177</v>
      </c>
      <c r="F230" s="6" t="s">
        <v>22</v>
      </c>
      <c r="G230" s="6" t="s">
        <v>141</v>
      </c>
      <c r="H230" s="6" t="s">
        <v>170</v>
      </c>
      <c r="I230" s="8">
        <v>44882</v>
      </c>
      <c r="J230" s="7">
        <v>5</v>
      </c>
      <c r="K230" s="7">
        <v>2</v>
      </c>
      <c r="L230" s="9">
        <v>1475</v>
      </c>
      <c r="M230" s="14">
        <f t="shared" si="3"/>
        <v>2950</v>
      </c>
      <c r="N230" s="14"/>
      <c r="O230" s="41"/>
      <c r="P230" s="41"/>
      <c r="Q230" s="41"/>
    </row>
    <row r="231" spans="1:17" x14ac:dyDescent="0.25">
      <c r="A231" t="s">
        <v>663</v>
      </c>
      <c r="B231" t="s">
        <v>664</v>
      </c>
      <c r="C231" s="7">
        <v>14395</v>
      </c>
      <c r="D231" s="8">
        <v>44770</v>
      </c>
      <c r="E231" s="8" t="s">
        <v>176</v>
      </c>
      <c r="F231" s="6" t="s">
        <v>12</v>
      </c>
      <c r="G231" s="6" t="s">
        <v>24</v>
      </c>
      <c r="H231" s="6" t="s">
        <v>153</v>
      </c>
      <c r="I231" s="8">
        <v>44871</v>
      </c>
      <c r="J231" s="7">
        <v>15</v>
      </c>
      <c r="K231" s="7">
        <v>1</v>
      </c>
      <c r="L231" s="9">
        <v>2425</v>
      </c>
      <c r="M231" s="14">
        <f t="shared" si="3"/>
        <v>2425</v>
      </c>
      <c r="N231" s="14"/>
      <c r="O231" s="41"/>
      <c r="P231" s="41"/>
      <c r="Q231" s="41"/>
    </row>
    <row r="232" spans="1:17" x14ac:dyDescent="0.25">
      <c r="A232" t="s">
        <v>665</v>
      </c>
      <c r="B232" t="s">
        <v>666</v>
      </c>
      <c r="C232" s="7">
        <v>14404</v>
      </c>
      <c r="D232" s="8">
        <v>44770</v>
      </c>
      <c r="E232" s="8" t="s">
        <v>176</v>
      </c>
      <c r="F232" s="6" t="s">
        <v>10</v>
      </c>
      <c r="G232" s="6" t="s">
        <v>17</v>
      </c>
      <c r="H232" s="6" t="s">
        <v>149</v>
      </c>
      <c r="I232" s="8">
        <v>44880</v>
      </c>
      <c r="J232" s="7">
        <v>7</v>
      </c>
      <c r="K232" s="7">
        <v>1</v>
      </c>
      <c r="L232" s="9">
        <v>1665</v>
      </c>
      <c r="M232" s="14">
        <f t="shared" si="3"/>
        <v>1665</v>
      </c>
      <c r="N232" s="14"/>
      <c r="O232" s="41"/>
      <c r="P232" s="41"/>
      <c r="Q232" s="41"/>
    </row>
    <row r="233" spans="1:17" x14ac:dyDescent="0.25">
      <c r="A233" t="s">
        <v>667</v>
      </c>
      <c r="B233" t="s">
        <v>668</v>
      </c>
      <c r="C233" s="7">
        <v>14405</v>
      </c>
      <c r="D233" s="8">
        <v>44770</v>
      </c>
      <c r="E233" s="8" t="s">
        <v>176</v>
      </c>
      <c r="F233" s="6" t="s">
        <v>14</v>
      </c>
      <c r="G233" s="6" t="s">
        <v>32</v>
      </c>
      <c r="H233" s="6" t="s">
        <v>156</v>
      </c>
      <c r="I233" s="8">
        <v>44876</v>
      </c>
      <c r="J233" s="7">
        <v>7</v>
      </c>
      <c r="K233" s="7">
        <v>1</v>
      </c>
      <c r="L233" s="9">
        <v>1665</v>
      </c>
      <c r="M233" s="14">
        <f t="shared" si="3"/>
        <v>1665</v>
      </c>
      <c r="N233" s="14"/>
      <c r="O233" s="41"/>
      <c r="P233" s="41"/>
      <c r="Q233" s="41"/>
    </row>
    <row r="234" spans="1:17" x14ac:dyDescent="0.25">
      <c r="A234" t="s">
        <v>669</v>
      </c>
      <c r="B234" t="s">
        <v>670</v>
      </c>
      <c r="C234" s="7">
        <v>14410</v>
      </c>
      <c r="D234" s="8">
        <v>44773</v>
      </c>
      <c r="E234" s="8" t="s">
        <v>177</v>
      </c>
      <c r="F234" s="6" t="s">
        <v>14</v>
      </c>
      <c r="G234" s="6" t="s">
        <v>32</v>
      </c>
      <c r="H234" s="6" t="s">
        <v>156</v>
      </c>
      <c r="I234" s="8">
        <v>44882</v>
      </c>
      <c r="J234" s="7">
        <v>7</v>
      </c>
      <c r="K234" s="7">
        <v>1</v>
      </c>
      <c r="L234" s="9">
        <v>1665</v>
      </c>
      <c r="M234" s="14">
        <f t="shared" si="3"/>
        <v>1665</v>
      </c>
      <c r="N234" s="14"/>
      <c r="O234" s="41"/>
      <c r="P234" s="41"/>
      <c r="Q234" s="41"/>
    </row>
    <row r="235" spans="1:17" x14ac:dyDescent="0.25">
      <c r="A235" t="s">
        <v>671</v>
      </c>
      <c r="B235" t="s">
        <v>672</v>
      </c>
      <c r="C235" s="7">
        <v>14413</v>
      </c>
      <c r="D235" s="8">
        <v>44773</v>
      </c>
      <c r="E235" s="8" t="s">
        <v>177</v>
      </c>
      <c r="F235" s="6" t="s">
        <v>14</v>
      </c>
      <c r="G235" s="6" t="s">
        <v>21</v>
      </c>
      <c r="H235" s="6" t="s">
        <v>151</v>
      </c>
      <c r="I235" s="8">
        <v>44883</v>
      </c>
      <c r="J235" s="7">
        <v>15</v>
      </c>
      <c r="K235" s="7">
        <v>1</v>
      </c>
      <c r="L235" s="9">
        <v>2425</v>
      </c>
      <c r="M235" s="14">
        <f t="shared" si="3"/>
        <v>2425</v>
      </c>
      <c r="N235" s="14"/>
      <c r="O235" s="41"/>
      <c r="P235" s="41"/>
      <c r="Q235" s="41"/>
    </row>
    <row r="236" spans="1:17" x14ac:dyDescent="0.25">
      <c r="A236" t="s">
        <v>673</v>
      </c>
      <c r="B236" t="s">
        <v>674</v>
      </c>
      <c r="C236" s="7">
        <v>14416</v>
      </c>
      <c r="D236" s="8">
        <v>44775</v>
      </c>
      <c r="E236" s="8" t="s">
        <v>177</v>
      </c>
      <c r="F236" s="6" t="s">
        <v>12</v>
      </c>
      <c r="G236" s="6" t="s">
        <v>24</v>
      </c>
      <c r="H236" s="6" t="s">
        <v>153</v>
      </c>
      <c r="I236" s="8">
        <v>44871</v>
      </c>
      <c r="J236" s="7">
        <v>15</v>
      </c>
      <c r="K236" s="7">
        <v>2</v>
      </c>
      <c r="L236" s="9">
        <v>2425</v>
      </c>
      <c r="M236" s="14">
        <f t="shared" si="3"/>
        <v>4850</v>
      </c>
      <c r="N236" s="14"/>
      <c r="O236" s="41"/>
      <c r="P236" s="41"/>
      <c r="Q236" s="41"/>
    </row>
    <row r="237" spans="1:17" x14ac:dyDescent="0.25">
      <c r="A237" t="s">
        <v>675</v>
      </c>
      <c r="B237" t="s">
        <v>676</v>
      </c>
      <c r="C237" s="7">
        <v>14429</v>
      </c>
      <c r="D237" s="8">
        <v>44775</v>
      </c>
      <c r="E237" s="8" t="s">
        <v>176</v>
      </c>
      <c r="F237" s="6" t="s">
        <v>14</v>
      </c>
      <c r="G237" s="6" t="s">
        <v>21</v>
      </c>
      <c r="H237" s="6" t="s">
        <v>166</v>
      </c>
      <c r="I237" s="8">
        <v>44876</v>
      </c>
      <c r="J237" s="7">
        <v>8</v>
      </c>
      <c r="K237" s="7">
        <v>2</v>
      </c>
      <c r="L237" s="9">
        <v>1760</v>
      </c>
      <c r="M237" s="14">
        <f t="shared" si="3"/>
        <v>3520</v>
      </c>
      <c r="N237" s="14"/>
      <c r="O237" s="41"/>
      <c r="P237" s="41"/>
      <c r="Q237" s="41"/>
    </row>
    <row r="238" spans="1:17" x14ac:dyDescent="0.25">
      <c r="A238" t="s">
        <v>677</v>
      </c>
      <c r="B238" t="s">
        <v>678</v>
      </c>
      <c r="C238" s="7">
        <v>14433</v>
      </c>
      <c r="D238" s="8">
        <v>44776</v>
      </c>
      <c r="E238" s="8" t="s">
        <v>177</v>
      </c>
      <c r="F238" s="6" t="s">
        <v>142</v>
      </c>
      <c r="G238" s="6" t="s">
        <v>143</v>
      </c>
      <c r="H238" s="6" t="s">
        <v>172</v>
      </c>
      <c r="I238" s="8">
        <v>44873</v>
      </c>
      <c r="J238" s="7">
        <v>8</v>
      </c>
      <c r="K238" s="7">
        <v>1</v>
      </c>
      <c r="L238" s="9">
        <v>1760</v>
      </c>
      <c r="M238" s="14">
        <f t="shared" si="3"/>
        <v>1760</v>
      </c>
      <c r="N238" s="14"/>
      <c r="O238" s="41"/>
      <c r="P238" s="41"/>
      <c r="Q238" s="41"/>
    </row>
    <row r="239" spans="1:17" x14ac:dyDescent="0.25">
      <c r="A239" t="s">
        <v>679</v>
      </c>
      <c r="B239" t="s">
        <v>680</v>
      </c>
      <c r="C239" s="7">
        <v>14438</v>
      </c>
      <c r="D239" s="8">
        <v>44776</v>
      </c>
      <c r="E239" s="8" t="s">
        <v>177</v>
      </c>
      <c r="F239" s="6" t="s">
        <v>22</v>
      </c>
      <c r="G239" s="6" t="s">
        <v>141</v>
      </c>
      <c r="H239" s="6" t="s">
        <v>171</v>
      </c>
      <c r="I239" s="8">
        <v>44895</v>
      </c>
      <c r="J239" s="7">
        <v>15</v>
      </c>
      <c r="K239" s="7">
        <v>1</v>
      </c>
      <c r="L239" s="9">
        <v>2425</v>
      </c>
      <c r="M239" s="14">
        <f t="shared" si="3"/>
        <v>2425</v>
      </c>
      <c r="N239" s="14"/>
      <c r="O239" s="41"/>
      <c r="P239" s="41"/>
      <c r="Q239" s="41"/>
    </row>
    <row r="240" spans="1:17" x14ac:dyDescent="0.25">
      <c r="A240" t="s">
        <v>681</v>
      </c>
      <c r="B240" t="s">
        <v>682</v>
      </c>
      <c r="C240" s="7">
        <v>14441</v>
      </c>
      <c r="D240" s="8">
        <v>44782</v>
      </c>
      <c r="E240" s="8" t="s">
        <v>176</v>
      </c>
      <c r="F240" s="6" t="s">
        <v>12</v>
      </c>
      <c r="G240" s="6" t="s">
        <v>18</v>
      </c>
      <c r="H240" s="6" t="s">
        <v>150</v>
      </c>
      <c r="I240" s="8">
        <v>44873</v>
      </c>
      <c r="J240" s="7">
        <v>12</v>
      </c>
      <c r="K240" s="7">
        <v>1</v>
      </c>
      <c r="L240" s="9">
        <v>2354</v>
      </c>
      <c r="M240" s="14">
        <f t="shared" si="3"/>
        <v>2354</v>
      </c>
      <c r="N240" s="14"/>
      <c r="O240" s="41"/>
      <c r="P240" s="41"/>
      <c r="Q240" s="41"/>
    </row>
    <row r="241" spans="1:17" x14ac:dyDescent="0.25">
      <c r="A241" t="s">
        <v>683</v>
      </c>
      <c r="B241" t="s">
        <v>684</v>
      </c>
      <c r="C241" s="7">
        <v>14443</v>
      </c>
      <c r="D241" s="8">
        <v>44782</v>
      </c>
      <c r="E241" s="8" t="s">
        <v>176</v>
      </c>
      <c r="F241" s="6" t="s">
        <v>142</v>
      </c>
      <c r="G241" s="6" t="s">
        <v>143</v>
      </c>
      <c r="H241" s="6" t="s">
        <v>172</v>
      </c>
      <c r="I241" s="8">
        <v>44892</v>
      </c>
      <c r="J241" s="7">
        <v>8</v>
      </c>
      <c r="K241" s="7">
        <v>1</v>
      </c>
      <c r="L241" s="9">
        <v>1936</v>
      </c>
      <c r="M241" s="14">
        <f t="shared" si="3"/>
        <v>1936</v>
      </c>
      <c r="N241" s="14"/>
      <c r="O241" s="41"/>
      <c r="P241" s="41"/>
      <c r="Q241" s="41"/>
    </row>
    <row r="242" spans="1:17" x14ac:dyDescent="0.25">
      <c r="A242" t="s">
        <v>685</v>
      </c>
      <c r="B242" t="s">
        <v>686</v>
      </c>
      <c r="C242" s="7">
        <v>14457</v>
      </c>
      <c r="D242" s="8">
        <v>44782</v>
      </c>
      <c r="E242" s="8" t="s">
        <v>177</v>
      </c>
      <c r="F242" s="6" t="s">
        <v>14</v>
      </c>
      <c r="G242" s="6" t="s">
        <v>21</v>
      </c>
      <c r="H242" s="6" t="s">
        <v>151</v>
      </c>
      <c r="I242" s="8">
        <v>44898</v>
      </c>
      <c r="J242" s="7">
        <v>15</v>
      </c>
      <c r="K242" s="7">
        <v>2</v>
      </c>
      <c r="L242" s="9">
        <v>2425</v>
      </c>
      <c r="M242" s="14">
        <f t="shared" si="3"/>
        <v>4850</v>
      </c>
      <c r="N242" s="14"/>
      <c r="O242" s="41"/>
      <c r="P242" s="41"/>
      <c r="Q242" s="41"/>
    </row>
    <row r="243" spans="1:17" x14ac:dyDescent="0.25">
      <c r="A243" t="s">
        <v>687</v>
      </c>
      <c r="B243" t="s">
        <v>688</v>
      </c>
      <c r="C243" s="7">
        <v>14458</v>
      </c>
      <c r="D243" s="8">
        <v>44788</v>
      </c>
      <c r="E243" s="8" t="s">
        <v>176</v>
      </c>
      <c r="F243" s="6" t="s">
        <v>22</v>
      </c>
      <c r="G243" s="6" t="s">
        <v>141</v>
      </c>
      <c r="H243" s="6" t="s">
        <v>170</v>
      </c>
      <c r="I243" s="8">
        <v>44896</v>
      </c>
      <c r="J243" s="7">
        <v>5</v>
      </c>
      <c r="K243" s="7">
        <v>1</v>
      </c>
      <c r="L243" s="9">
        <v>1475</v>
      </c>
      <c r="M243" s="14">
        <f t="shared" si="3"/>
        <v>1475</v>
      </c>
      <c r="N243" s="14"/>
      <c r="O243" s="41"/>
      <c r="P243" s="41"/>
      <c r="Q243" s="41"/>
    </row>
    <row r="244" spans="1:17" x14ac:dyDescent="0.25">
      <c r="A244" t="s">
        <v>689</v>
      </c>
      <c r="B244" t="s">
        <v>690</v>
      </c>
      <c r="C244" s="7">
        <v>14459</v>
      </c>
      <c r="D244" s="8">
        <v>44789</v>
      </c>
      <c r="E244" s="8" t="s">
        <v>177</v>
      </c>
      <c r="F244" s="6" t="s">
        <v>22</v>
      </c>
      <c r="G244" s="6" t="s">
        <v>35</v>
      </c>
      <c r="H244" s="6" t="s">
        <v>169</v>
      </c>
      <c r="I244" s="8">
        <v>44889</v>
      </c>
      <c r="J244" s="7">
        <v>12</v>
      </c>
      <c r="K244" s="7">
        <v>1</v>
      </c>
      <c r="L244" s="9">
        <v>2354</v>
      </c>
      <c r="M244" s="14">
        <f t="shared" si="3"/>
        <v>2354</v>
      </c>
      <c r="N244" s="14"/>
      <c r="O244" s="41"/>
      <c r="P244" s="41"/>
      <c r="Q244" s="41"/>
    </row>
    <row r="245" spans="1:17" x14ac:dyDescent="0.25">
      <c r="A245" t="s">
        <v>691</v>
      </c>
      <c r="B245" t="s">
        <v>692</v>
      </c>
      <c r="C245" s="7">
        <v>14465</v>
      </c>
      <c r="D245" s="8">
        <v>44789</v>
      </c>
      <c r="E245" s="8" t="s">
        <v>177</v>
      </c>
      <c r="F245" s="6" t="s">
        <v>10</v>
      </c>
      <c r="G245" s="6" t="s">
        <v>17</v>
      </c>
      <c r="H245" s="6" t="s">
        <v>149</v>
      </c>
      <c r="I245" s="8">
        <v>44899</v>
      </c>
      <c r="J245" s="7">
        <v>7</v>
      </c>
      <c r="K245" s="7">
        <v>1</v>
      </c>
      <c r="L245" s="9">
        <v>1831.5</v>
      </c>
      <c r="M245" s="14">
        <f t="shared" si="3"/>
        <v>1831.5</v>
      </c>
      <c r="N245" s="14"/>
      <c r="O245" s="41"/>
      <c r="P245" s="41"/>
      <c r="Q245" s="41"/>
    </row>
    <row r="246" spans="1:17" x14ac:dyDescent="0.25">
      <c r="A246" t="s">
        <v>693</v>
      </c>
      <c r="B246" t="s">
        <v>694</v>
      </c>
      <c r="C246" s="7">
        <v>14466</v>
      </c>
      <c r="D246" s="8">
        <v>44789</v>
      </c>
      <c r="E246" s="8" t="s">
        <v>176</v>
      </c>
      <c r="F246" s="6" t="s">
        <v>14</v>
      </c>
      <c r="G246" s="6" t="s">
        <v>21</v>
      </c>
      <c r="H246" s="6" t="s">
        <v>151</v>
      </c>
      <c r="I246" s="8">
        <v>44884</v>
      </c>
      <c r="J246" s="7">
        <v>15</v>
      </c>
      <c r="K246" s="7">
        <v>1</v>
      </c>
      <c r="L246" s="9">
        <v>2667.5</v>
      </c>
      <c r="M246" s="14">
        <f t="shared" si="3"/>
        <v>2667.5</v>
      </c>
      <c r="N246" s="14"/>
      <c r="O246" s="41"/>
      <c r="P246" s="41"/>
      <c r="Q246" s="41"/>
    </row>
    <row r="247" spans="1:17" x14ac:dyDescent="0.25">
      <c r="A247" t="s">
        <v>695</v>
      </c>
      <c r="B247" t="s">
        <v>696</v>
      </c>
      <c r="C247" s="7">
        <v>14469</v>
      </c>
      <c r="D247" s="8">
        <v>44790</v>
      </c>
      <c r="E247" s="8" t="s">
        <v>176</v>
      </c>
      <c r="F247" s="6" t="s">
        <v>14</v>
      </c>
      <c r="G247" s="6" t="s">
        <v>32</v>
      </c>
      <c r="H247" s="6" t="s">
        <v>165</v>
      </c>
      <c r="I247" s="8">
        <v>44892</v>
      </c>
      <c r="J247" s="7">
        <v>8</v>
      </c>
      <c r="K247" s="7">
        <v>1</v>
      </c>
      <c r="L247" s="9">
        <v>1936</v>
      </c>
      <c r="M247" s="14">
        <f t="shared" si="3"/>
        <v>1936</v>
      </c>
      <c r="N247" s="14"/>
      <c r="O247" s="41"/>
      <c r="P247" s="41"/>
      <c r="Q247" s="41"/>
    </row>
    <row r="248" spans="1:17" x14ac:dyDescent="0.25">
      <c r="A248" t="s">
        <v>697</v>
      </c>
      <c r="B248" t="s">
        <v>698</v>
      </c>
      <c r="C248" s="7">
        <v>14472</v>
      </c>
      <c r="D248" s="8">
        <v>44790</v>
      </c>
      <c r="E248" s="8" t="s">
        <v>176</v>
      </c>
      <c r="F248" s="6" t="s">
        <v>14</v>
      </c>
      <c r="G248" s="6" t="s">
        <v>21</v>
      </c>
      <c r="H248" s="6" t="s">
        <v>166</v>
      </c>
      <c r="I248" s="8">
        <v>44895</v>
      </c>
      <c r="J248" s="7">
        <v>8</v>
      </c>
      <c r="K248" s="7">
        <v>1</v>
      </c>
      <c r="L248" s="9">
        <v>1936</v>
      </c>
      <c r="M248" s="14">
        <f t="shared" si="3"/>
        <v>1936</v>
      </c>
      <c r="N248" s="14"/>
      <c r="O248" s="41"/>
      <c r="P248" s="41"/>
      <c r="Q248" s="41"/>
    </row>
    <row r="249" spans="1:17" x14ac:dyDescent="0.25">
      <c r="A249" t="s">
        <v>699</v>
      </c>
      <c r="B249" t="s">
        <v>700</v>
      </c>
      <c r="C249" s="7">
        <v>14474</v>
      </c>
      <c r="D249" s="8">
        <v>44790</v>
      </c>
      <c r="E249" s="8" t="s">
        <v>177</v>
      </c>
      <c r="F249" s="6" t="s">
        <v>14</v>
      </c>
      <c r="G249" s="6" t="s">
        <v>21</v>
      </c>
      <c r="H249" s="6" t="s">
        <v>151</v>
      </c>
      <c r="I249" s="8">
        <v>44897</v>
      </c>
      <c r="J249" s="7">
        <v>15</v>
      </c>
      <c r="K249" s="7">
        <v>1</v>
      </c>
      <c r="L249" s="9">
        <v>2425</v>
      </c>
      <c r="M249" s="14">
        <f t="shared" si="3"/>
        <v>2425</v>
      </c>
      <c r="N249" s="14"/>
      <c r="O249" s="41"/>
      <c r="P249" s="41"/>
      <c r="Q249" s="41"/>
    </row>
    <row r="250" spans="1:17" x14ac:dyDescent="0.25">
      <c r="A250" t="s">
        <v>701</v>
      </c>
      <c r="B250" t="s">
        <v>702</v>
      </c>
      <c r="C250" s="7">
        <v>14475</v>
      </c>
      <c r="D250" s="8">
        <v>44791</v>
      </c>
      <c r="E250" s="8" t="s">
        <v>176</v>
      </c>
      <c r="F250" s="6" t="s">
        <v>12</v>
      </c>
      <c r="G250" s="6" t="s">
        <v>24</v>
      </c>
      <c r="H250" s="6" t="s">
        <v>153</v>
      </c>
      <c r="I250" s="8">
        <v>44871</v>
      </c>
      <c r="J250" s="7">
        <v>15</v>
      </c>
      <c r="K250" s="7">
        <v>1</v>
      </c>
      <c r="L250" s="9">
        <v>2667.5</v>
      </c>
      <c r="M250" s="14">
        <f t="shared" si="3"/>
        <v>2667.5</v>
      </c>
      <c r="N250" s="14"/>
      <c r="O250" s="41"/>
      <c r="P250" s="41"/>
      <c r="Q250" s="41"/>
    </row>
    <row r="251" spans="1:17" x14ac:dyDescent="0.25">
      <c r="A251" t="s">
        <v>703</v>
      </c>
      <c r="B251" t="s">
        <v>704</v>
      </c>
      <c r="C251" s="7">
        <v>14483</v>
      </c>
      <c r="D251" s="8">
        <v>44791</v>
      </c>
      <c r="E251" s="8" t="s">
        <v>177</v>
      </c>
      <c r="F251" s="6" t="s">
        <v>14</v>
      </c>
      <c r="G251" s="6" t="s">
        <v>21</v>
      </c>
      <c r="H251" s="6" t="s">
        <v>151</v>
      </c>
      <c r="I251" s="8">
        <v>44905</v>
      </c>
      <c r="J251" s="7">
        <v>15</v>
      </c>
      <c r="K251" s="7">
        <v>2</v>
      </c>
      <c r="L251" s="9">
        <v>2425</v>
      </c>
      <c r="M251" s="14">
        <f t="shared" si="3"/>
        <v>4850</v>
      </c>
      <c r="N251" s="14"/>
      <c r="O251" s="41"/>
      <c r="P251" s="41"/>
      <c r="Q251" s="41"/>
    </row>
    <row r="252" spans="1:17" x14ac:dyDescent="0.25">
      <c r="A252" t="s">
        <v>705</v>
      </c>
      <c r="B252" t="s">
        <v>706</v>
      </c>
      <c r="C252" s="7">
        <v>14485</v>
      </c>
      <c r="D252" s="8">
        <v>44795</v>
      </c>
      <c r="E252" s="8" t="s">
        <v>176</v>
      </c>
      <c r="F252" s="6" t="s">
        <v>14</v>
      </c>
      <c r="G252" s="6" t="s">
        <v>36</v>
      </c>
      <c r="H252" s="6" t="s">
        <v>158</v>
      </c>
      <c r="I252" s="8">
        <v>44887</v>
      </c>
      <c r="J252" s="7">
        <v>10</v>
      </c>
      <c r="K252" s="7">
        <v>1</v>
      </c>
      <c r="L252" s="9">
        <v>1950</v>
      </c>
      <c r="M252" s="14">
        <f t="shared" si="3"/>
        <v>1950</v>
      </c>
      <c r="N252" s="14"/>
      <c r="O252" s="41"/>
      <c r="P252" s="41"/>
      <c r="Q252" s="41"/>
    </row>
    <row r="253" spans="1:17" x14ac:dyDescent="0.25">
      <c r="A253" t="s">
        <v>707</v>
      </c>
      <c r="B253" t="s">
        <v>708</v>
      </c>
      <c r="C253" s="7">
        <v>14486</v>
      </c>
      <c r="D253" s="8">
        <v>44796</v>
      </c>
      <c r="E253" s="8" t="s">
        <v>176</v>
      </c>
      <c r="F253" s="6" t="s">
        <v>142</v>
      </c>
      <c r="G253" s="6" t="s">
        <v>143</v>
      </c>
      <c r="H253" s="6" t="s">
        <v>172</v>
      </c>
      <c r="I253" s="8">
        <v>44900</v>
      </c>
      <c r="J253" s="7">
        <v>8</v>
      </c>
      <c r="K253" s="7">
        <v>1</v>
      </c>
      <c r="L253" s="9">
        <v>1760</v>
      </c>
      <c r="M253" s="14">
        <f t="shared" si="3"/>
        <v>1760</v>
      </c>
      <c r="N253" s="14"/>
      <c r="O253" s="41"/>
      <c r="P253" s="41"/>
      <c r="Q253" s="41"/>
    </row>
    <row r="254" spans="1:17" x14ac:dyDescent="0.25">
      <c r="A254" t="s">
        <v>709</v>
      </c>
      <c r="B254" t="s">
        <v>710</v>
      </c>
      <c r="C254" s="7">
        <v>14493</v>
      </c>
      <c r="D254" s="8">
        <v>44796</v>
      </c>
      <c r="E254" s="8" t="s">
        <v>176</v>
      </c>
      <c r="F254" s="6" t="s">
        <v>14</v>
      </c>
      <c r="G254" s="6" t="s">
        <v>21</v>
      </c>
      <c r="H254" s="6" t="s">
        <v>151</v>
      </c>
      <c r="I254" s="8">
        <v>44908</v>
      </c>
      <c r="J254" s="7">
        <v>15</v>
      </c>
      <c r="K254" s="7">
        <v>1</v>
      </c>
      <c r="L254" s="9">
        <v>2667.5</v>
      </c>
      <c r="M254" s="14">
        <f t="shared" si="3"/>
        <v>2667.5</v>
      </c>
      <c r="N254" s="14"/>
      <c r="O254" s="41"/>
      <c r="P254" s="41"/>
      <c r="Q254" s="41"/>
    </row>
    <row r="255" spans="1:17" x14ac:dyDescent="0.25">
      <c r="A255" t="s">
        <v>711</v>
      </c>
      <c r="B255" t="s">
        <v>712</v>
      </c>
      <c r="C255" s="7">
        <v>14494</v>
      </c>
      <c r="D255" s="8">
        <v>44797</v>
      </c>
      <c r="E255" s="8" t="s">
        <v>176</v>
      </c>
      <c r="F255" s="6" t="s">
        <v>10</v>
      </c>
      <c r="G255" s="6" t="s">
        <v>139</v>
      </c>
      <c r="H255" s="6" t="s">
        <v>163</v>
      </c>
      <c r="I255" s="8">
        <v>44890</v>
      </c>
      <c r="J255" s="7">
        <v>15</v>
      </c>
      <c r="K255" s="7">
        <v>1</v>
      </c>
      <c r="L255" s="9">
        <v>2667.5</v>
      </c>
      <c r="M255" s="14">
        <f t="shared" si="3"/>
        <v>2667.5</v>
      </c>
      <c r="N255" s="14"/>
      <c r="O255" s="41"/>
      <c r="P255" s="41"/>
      <c r="Q255" s="41"/>
    </row>
    <row r="256" spans="1:17" x14ac:dyDescent="0.25">
      <c r="A256" t="s">
        <v>713</v>
      </c>
      <c r="B256" t="s">
        <v>714</v>
      </c>
      <c r="C256" s="7">
        <v>14496</v>
      </c>
      <c r="D256" s="8">
        <v>44798</v>
      </c>
      <c r="E256" s="8" t="s">
        <v>176</v>
      </c>
      <c r="F256" s="6" t="s">
        <v>12</v>
      </c>
      <c r="G256" s="6" t="s">
        <v>24</v>
      </c>
      <c r="H256" s="6" t="s">
        <v>153</v>
      </c>
      <c r="I256" s="8">
        <v>44871</v>
      </c>
      <c r="J256" s="7">
        <v>15</v>
      </c>
      <c r="K256" s="7">
        <v>1</v>
      </c>
      <c r="L256" s="9">
        <v>2425</v>
      </c>
      <c r="M256" s="14">
        <f t="shared" si="3"/>
        <v>2425</v>
      </c>
      <c r="N256" s="14"/>
      <c r="O256" s="41"/>
      <c r="P256" s="41"/>
      <c r="Q256" s="41"/>
    </row>
    <row r="257" spans="1:17" x14ac:dyDescent="0.25">
      <c r="A257" t="s">
        <v>715</v>
      </c>
      <c r="B257" t="s">
        <v>716</v>
      </c>
      <c r="C257" s="7">
        <v>14497</v>
      </c>
      <c r="D257" s="8">
        <v>44798</v>
      </c>
      <c r="E257" s="8" t="s">
        <v>177</v>
      </c>
      <c r="F257" s="6" t="s">
        <v>22</v>
      </c>
      <c r="G257" s="6" t="s">
        <v>35</v>
      </c>
      <c r="H257" s="6" t="s">
        <v>169</v>
      </c>
      <c r="I257" s="8">
        <v>44896</v>
      </c>
      <c r="J257" s="7">
        <v>12</v>
      </c>
      <c r="K257" s="7">
        <v>1</v>
      </c>
      <c r="L257" s="9">
        <v>2140</v>
      </c>
      <c r="M257" s="14">
        <f t="shared" si="3"/>
        <v>2140</v>
      </c>
      <c r="N257" s="14"/>
      <c r="O257" s="41"/>
      <c r="P257" s="41"/>
      <c r="Q257" s="41"/>
    </row>
    <row r="258" spans="1:17" x14ac:dyDescent="0.25">
      <c r="A258" t="s">
        <v>717</v>
      </c>
      <c r="B258" t="s">
        <v>718</v>
      </c>
      <c r="C258" s="7">
        <v>14499</v>
      </c>
      <c r="D258" s="8">
        <v>44798</v>
      </c>
      <c r="E258" s="8" t="s">
        <v>176</v>
      </c>
      <c r="F258" s="6" t="s">
        <v>14</v>
      </c>
      <c r="G258" s="6" t="s">
        <v>21</v>
      </c>
      <c r="H258" s="6" t="s">
        <v>166</v>
      </c>
      <c r="I258" s="8">
        <v>44901</v>
      </c>
      <c r="J258" s="7">
        <v>8</v>
      </c>
      <c r="K258" s="7">
        <v>4</v>
      </c>
      <c r="L258" s="9">
        <v>1760</v>
      </c>
      <c r="M258" s="14">
        <f t="shared" si="3"/>
        <v>7040</v>
      </c>
      <c r="N258" s="14"/>
      <c r="O258" s="41"/>
      <c r="P258" s="41"/>
      <c r="Q258" s="41"/>
    </row>
    <row r="259" spans="1:17" x14ac:dyDescent="0.25">
      <c r="A259" t="s">
        <v>719</v>
      </c>
      <c r="B259" t="s">
        <v>720</v>
      </c>
      <c r="C259" s="7">
        <v>14501</v>
      </c>
      <c r="D259" s="8">
        <v>44801</v>
      </c>
      <c r="E259" s="8" t="s">
        <v>176</v>
      </c>
      <c r="F259" s="6" t="s">
        <v>12</v>
      </c>
      <c r="G259" s="6" t="s">
        <v>23</v>
      </c>
      <c r="H259" s="6" t="s">
        <v>173</v>
      </c>
      <c r="I259" s="8">
        <v>44906</v>
      </c>
      <c r="J259" s="7">
        <v>7</v>
      </c>
      <c r="K259" s="7">
        <v>1</v>
      </c>
      <c r="L259" s="9">
        <v>1665</v>
      </c>
      <c r="M259" s="14">
        <f t="shared" ref="M259:M322" si="4">K259*L259</f>
        <v>1665</v>
      </c>
      <c r="N259" s="14"/>
      <c r="O259" s="41"/>
      <c r="P259" s="41"/>
      <c r="Q259" s="41"/>
    </row>
    <row r="260" spans="1:17" x14ac:dyDescent="0.25">
      <c r="A260" t="s">
        <v>721</v>
      </c>
      <c r="B260" t="s">
        <v>722</v>
      </c>
      <c r="C260" s="7">
        <v>14506</v>
      </c>
      <c r="D260" s="8">
        <v>44801</v>
      </c>
      <c r="E260" s="8" t="s">
        <v>177</v>
      </c>
      <c r="F260" s="6" t="s">
        <v>12</v>
      </c>
      <c r="G260" s="6" t="s">
        <v>144</v>
      </c>
      <c r="H260" s="6" t="s">
        <v>174</v>
      </c>
      <c r="I260" s="8">
        <v>44904</v>
      </c>
      <c r="J260" s="7">
        <v>15</v>
      </c>
      <c r="K260" s="7">
        <v>1</v>
      </c>
      <c r="L260" s="9">
        <v>2425</v>
      </c>
      <c r="M260" s="14">
        <f t="shared" si="4"/>
        <v>2425</v>
      </c>
      <c r="N260" s="14"/>
      <c r="O260" s="41"/>
      <c r="P260" s="41"/>
      <c r="Q260" s="41"/>
    </row>
    <row r="261" spans="1:17" x14ac:dyDescent="0.25">
      <c r="A261" t="s">
        <v>723</v>
      </c>
      <c r="B261" t="s">
        <v>724</v>
      </c>
      <c r="C261" s="7">
        <v>14516</v>
      </c>
      <c r="D261" s="8">
        <v>44802</v>
      </c>
      <c r="E261" s="8" t="s">
        <v>177</v>
      </c>
      <c r="F261" s="6" t="s">
        <v>22</v>
      </c>
      <c r="G261" s="6" t="s">
        <v>141</v>
      </c>
      <c r="H261" s="6" t="s">
        <v>171</v>
      </c>
      <c r="I261" s="8">
        <v>44918</v>
      </c>
      <c r="J261" s="7">
        <v>15</v>
      </c>
      <c r="K261" s="7">
        <v>1</v>
      </c>
      <c r="L261" s="9">
        <v>2667.5</v>
      </c>
      <c r="M261" s="14">
        <f t="shared" si="4"/>
        <v>2667.5</v>
      </c>
      <c r="N261" s="14"/>
      <c r="O261" s="41"/>
      <c r="P261" s="41"/>
      <c r="Q261" s="41"/>
    </row>
    <row r="262" spans="1:17" x14ac:dyDescent="0.25">
      <c r="A262" t="s">
        <v>725</v>
      </c>
      <c r="B262" t="s">
        <v>726</v>
      </c>
      <c r="C262" s="7">
        <v>14521</v>
      </c>
      <c r="D262" s="8">
        <v>44803</v>
      </c>
      <c r="E262" s="8" t="s">
        <v>176</v>
      </c>
      <c r="F262" s="6" t="s">
        <v>22</v>
      </c>
      <c r="G262" s="6" t="s">
        <v>28</v>
      </c>
      <c r="H262" s="6" t="s">
        <v>159</v>
      </c>
      <c r="I262" s="8">
        <v>44907</v>
      </c>
      <c r="J262" s="7">
        <v>5</v>
      </c>
      <c r="K262" s="7">
        <v>2</v>
      </c>
      <c r="L262" s="9">
        <v>1475</v>
      </c>
      <c r="M262" s="14">
        <f t="shared" si="4"/>
        <v>2950</v>
      </c>
      <c r="N262" s="14"/>
      <c r="O262" s="41"/>
      <c r="P262" s="41"/>
      <c r="Q262" s="41"/>
    </row>
    <row r="263" spans="1:17" x14ac:dyDescent="0.25">
      <c r="A263" t="s">
        <v>727</v>
      </c>
      <c r="B263" t="s">
        <v>728</v>
      </c>
      <c r="C263" s="7">
        <v>14532</v>
      </c>
      <c r="D263" s="8">
        <v>44804</v>
      </c>
      <c r="E263" s="8" t="s">
        <v>176</v>
      </c>
      <c r="F263" s="6" t="s">
        <v>14</v>
      </c>
      <c r="G263" s="6" t="s">
        <v>21</v>
      </c>
      <c r="H263" s="6" t="s">
        <v>166</v>
      </c>
      <c r="I263" s="8">
        <v>44921</v>
      </c>
      <c r="J263" s="7">
        <v>8</v>
      </c>
      <c r="K263" s="7">
        <v>1</v>
      </c>
      <c r="L263" s="9">
        <v>1760</v>
      </c>
      <c r="M263" s="14">
        <f t="shared" si="4"/>
        <v>1760</v>
      </c>
      <c r="N263" s="14"/>
      <c r="O263" s="41"/>
      <c r="P263" s="41"/>
      <c r="Q263" s="41"/>
    </row>
    <row r="264" spans="1:17" x14ac:dyDescent="0.25">
      <c r="A264" t="s">
        <v>729</v>
      </c>
      <c r="B264" t="s">
        <v>730</v>
      </c>
      <c r="C264" s="7">
        <v>14533</v>
      </c>
      <c r="D264" s="8">
        <v>44805</v>
      </c>
      <c r="E264" s="8" t="s">
        <v>176</v>
      </c>
      <c r="F264" s="6" t="s">
        <v>14</v>
      </c>
      <c r="G264" s="6" t="s">
        <v>21</v>
      </c>
      <c r="H264" s="6" t="s">
        <v>166</v>
      </c>
      <c r="I264" s="8">
        <v>44919</v>
      </c>
      <c r="J264" s="7">
        <v>8</v>
      </c>
      <c r="K264" s="7">
        <v>2</v>
      </c>
      <c r="L264" s="9">
        <v>1936</v>
      </c>
      <c r="M264" s="14">
        <f t="shared" si="4"/>
        <v>3872</v>
      </c>
      <c r="N264" s="14"/>
      <c r="O264" s="41"/>
      <c r="P264" s="41"/>
      <c r="Q264" s="41"/>
    </row>
    <row r="265" spans="1:17" x14ac:dyDescent="0.25">
      <c r="A265" t="s">
        <v>731</v>
      </c>
      <c r="B265" t="s">
        <v>732</v>
      </c>
      <c r="C265" s="7">
        <v>14535</v>
      </c>
      <c r="D265" s="8">
        <v>44808</v>
      </c>
      <c r="E265" s="8" t="s">
        <v>176</v>
      </c>
      <c r="F265" s="6" t="s">
        <v>10</v>
      </c>
      <c r="G265" s="6" t="s">
        <v>139</v>
      </c>
      <c r="H265" s="6" t="s">
        <v>163</v>
      </c>
      <c r="I265" s="8">
        <v>44911</v>
      </c>
      <c r="J265" s="7">
        <v>15</v>
      </c>
      <c r="K265" s="7">
        <v>2</v>
      </c>
      <c r="L265" s="9">
        <v>2425</v>
      </c>
      <c r="M265" s="14">
        <f t="shared" si="4"/>
        <v>4850</v>
      </c>
      <c r="N265" s="14"/>
      <c r="O265" s="41"/>
      <c r="P265" s="41"/>
      <c r="Q265" s="41"/>
    </row>
    <row r="266" spans="1:17" x14ac:dyDescent="0.25">
      <c r="A266" t="s">
        <v>733</v>
      </c>
      <c r="B266" t="s">
        <v>734</v>
      </c>
      <c r="C266" s="7">
        <v>14536</v>
      </c>
      <c r="D266" s="8">
        <v>44808</v>
      </c>
      <c r="E266" s="8" t="s">
        <v>177</v>
      </c>
      <c r="F266" s="6" t="s">
        <v>14</v>
      </c>
      <c r="G266" s="6" t="s">
        <v>21</v>
      </c>
      <c r="H266" s="6" t="s">
        <v>151</v>
      </c>
      <c r="I266" s="8">
        <v>44904</v>
      </c>
      <c r="J266" s="7">
        <v>15</v>
      </c>
      <c r="K266" s="7">
        <v>2</v>
      </c>
      <c r="L266" s="9">
        <v>2425</v>
      </c>
      <c r="M266" s="14">
        <f t="shared" si="4"/>
        <v>4850</v>
      </c>
      <c r="N266" s="14"/>
      <c r="O266" s="41"/>
      <c r="P266" s="41"/>
      <c r="Q266" s="41"/>
    </row>
    <row r="267" spans="1:17" x14ac:dyDescent="0.25">
      <c r="A267" t="s">
        <v>735</v>
      </c>
      <c r="B267" t="s">
        <v>736</v>
      </c>
      <c r="C267" s="7">
        <v>14539</v>
      </c>
      <c r="D267" s="8">
        <v>44809</v>
      </c>
      <c r="E267" s="8" t="s">
        <v>176</v>
      </c>
      <c r="F267" s="6" t="s">
        <v>12</v>
      </c>
      <c r="G267" s="6" t="s">
        <v>24</v>
      </c>
      <c r="H267" s="6" t="s">
        <v>153</v>
      </c>
      <c r="I267" s="8">
        <v>44925</v>
      </c>
      <c r="J267" s="7">
        <v>15</v>
      </c>
      <c r="K267" s="7">
        <v>2</v>
      </c>
      <c r="L267" s="9">
        <v>2667.5</v>
      </c>
      <c r="M267" s="14">
        <f t="shared" si="4"/>
        <v>5335</v>
      </c>
      <c r="N267" s="14"/>
      <c r="O267" s="41"/>
      <c r="P267" s="41"/>
      <c r="Q267" s="41"/>
    </row>
    <row r="268" spans="1:17" x14ac:dyDescent="0.25">
      <c r="A268" t="s">
        <v>737</v>
      </c>
      <c r="B268" t="s">
        <v>738</v>
      </c>
      <c r="C268" s="7">
        <v>14542</v>
      </c>
      <c r="D268" s="8">
        <v>44809</v>
      </c>
      <c r="E268" s="8" t="s">
        <v>176</v>
      </c>
      <c r="F268" s="6" t="s">
        <v>14</v>
      </c>
      <c r="G268" s="6" t="s">
        <v>32</v>
      </c>
      <c r="H268" s="6" t="s">
        <v>156</v>
      </c>
      <c r="I268" s="8">
        <v>44903</v>
      </c>
      <c r="J268" s="7">
        <v>7</v>
      </c>
      <c r="K268" s="7">
        <v>1</v>
      </c>
      <c r="L268" s="9">
        <v>1665</v>
      </c>
      <c r="M268" s="14">
        <f t="shared" si="4"/>
        <v>1665</v>
      </c>
      <c r="N268" s="14"/>
      <c r="O268" s="41"/>
      <c r="P268" s="41"/>
      <c r="Q268" s="41"/>
    </row>
    <row r="269" spans="1:17" x14ac:dyDescent="0.25">
      <c r="A269" t="s">
        <v>739</v>
      </c>
      <c r="B269" t="s">
        <v>740</v>
      </c>
      <c r="C269" s="7">
        <v>14547</v>
      </c>
      <c r="D269" s="8">
        <v>44810</v>
      </c>
      <c r="E269" s="8" t="s">
        <v>176</v>
      </c>
      <c r="F269" s="6" t="s">
        <v>14</v>
      </c>
      <c r="G269" s="6" t="s">
        <v>140</v>
      </c>
      <c r="H269" s="6" t="s">
        <v>164</v>
      </c>
      <c r="I269" s="8">
        <v>44562</v>
      </c>
      <c r="J269" s="7">
        <v>8</v>
      </c>
      <c r="K269" s="7">
        <v>2</v>
      </c>
      <c r="L269" s="9">
        <v>1936</v>
      </c>
      <c r="M269" s="14">
        <f t="shared" si="4"/>
        <v>3872</v>
      </c>
      <c r="N269" s="14"/>
      <c r="O269" s="41"/>
      <c r="P269" s="41"/>
      <c r="Q269" s="41"/>
    </row>
    <row r="270" spans="1:17" x14ac:dyDescent="0.25">
      <c r="A270" t="s">
        <v>741</v>
      </c>
      <c r="B270" t="s">
        <v>742</v>
      </c>
      <c r="C270" s="7">
        <v>14548</v>
      </c>
      <c r="D270" s="8">
        <v>44815</v>
      </c>
      <c r="E270" s="8" t="s">
        <v>177</v>
      </c>
      <c r="F270" s="6" t="s">
        <v>22</v>
      </c>
      <c r="G270" s="6" t="s">
        <v>141</v>
      </c>
      <c r="H270" s="6" t="s">
        <v>171</v>
      </c>
      <c r="I270" s="8">
        <v>44565</v>
      </c>
      <c r="J270" s="7">
        <v>15</v>
      </c>
      <c r="K270" s="7">
        <v>2</v>
      </c>
      <c r="L270" s="9">
        <v>2425</v>
      </c>
      <c r="M270" s="14">
        <f t="shared" si="4"/>
        <v>4850</v>
      </c>
      <c r="N270" s="14"/>
      <c r="O270" s="41"/>
      <c r="P270" s="41"/>
      <c r="Q270" s="41"/>
    </row>
    <row r="271" spans="1:17" x14ac:dyDescent="0.25">
      <c r="A271" t="s">
        <v>743</v>
      </c>
      <c r="B271" t="s">
        <v>744</v>
      </c>
      <c r="C271" s="7">
        <v>14554</v>
      </c>
      <c r="D271" s="8">
        <v>44816</v>
      </c>
      <c r="E271" s="8" t="s">
        <v>177</v>
      </c>
      <c r="F271" s="6" t="s">
        <v>142</v>
      </c>
      <c r="G271" s="6" t="s">
        <v>143</v>
      </c>
      <c r="H271" s="6" t="s">
        <v>172</v>
      </c>
      <c r="I271" s="8">
        <v>44569</v>
      </c>
      <c r="J271" s="7">
        <v>8</v>
      </c>
      <c r="K271" s="7">
        <v>1</v>
      </c>
      <c r="L271" s="9">
        <v>1760</v>
      </c>
      <c r="M271" s="14">
        <f t="shared" si="4"/>
        <v>1760</v>
      </c>
      <c r="N271" s="14"/>
      <c r="O271" s="41"/>
      <c r="P271" s="41"/>
      <c r="Q271" s="41"/>
    </row>
    <row r="272" spans="1:17" x14ac:dyDescent="0.25">
      <c r="A272" t="s">
        <v>123</v>
      </c>
      <c r="B272" t="s">
        <v>745</v>
      </c>
      <c r="C272" s="7">
        <v>14556</v>
      </c>
      <c r="D272" s="8">
        <v>44817</v>
      </c>
      <c r="E272" s="8" t="s">
        <v>176</v>
      </c>
      <c r="F272" s="6" t="s">
        <v>142</v>
      </c>
      <c r="G272" s="6" t="s">
        <v>143</v>
      </c>
      <c r="H272" s="6" t="s">
        <v>172</v>
      </c>
      <c r="I272" s="8">
        <v>44925</v>
      </c>
      <c r="J272" s="7">
        <v>8</v>
      </c>
      <c r="K272" s="7">
        <v>2</v>
      </c>
      <c r="L272" s="9">
        <v>1760</v>
      </c>
      <c r="M272" s="14">
        <f t="shared" si="4"/>
        <v>3520</v>
      </c>
      <c r="N272" s="14"/>
      <c r="O272" s="41"/>
      <c r="P272" s="41"/>
      <c r="Q272" s="41"/>
    </row>
    <row r="273" spans="1:17" x14ac:dyDescent="0.25">
      <c r="A273" t="s">
        <v>746</v>
      </c>
      <c r="B273" t="s">
        <v>747</v>
      </c>
      <c r="C273" s="7">
        <v>14559</v>
      </c>
      <c r="D273" s="8">
        <v>44817</v>
      </c>
      <c r="E273" s="8" t="s">
        <v>176</v>
      </c>
      <c r="F273" s="6" t="s">
        <v>14</v>
      </c>
      <c r="G273" s="6" t="s">
        <v>21</v>
      </c>
      <c r="H273" s="6" t="s">
        <v>166</v>
      </c>
      <c r="I273" s="8">
        <v>44916</v>
      </c>
      <c r="J273" s="7">
        <v>8</v>
      </c>
      <c r="K273" s="7">
        <v>1</v>
      </c>
      <c r="L273" s="9">
        <v>1760</v>
      </c>
      <c r="M273" s="14">
        <f t="shared" si="4"/>
        <v>1760</v>
      </c>
      <c r="N273" s="14"/>
      <c r="O273" s="41"/>
      <c r="P273" s="41"/>
      <c r="Q273" s="41"/>
    </row>
    <row r="274" spans="1:17" x14ac:dyDescent="0.25">
      <c r="A274" t="s">
        <v>748</v>
      </c>
      <c r="B274" t="s">
        <v>749</v>
      </c>
      <c r="C274" s="7">
        <v>14560</v>
      </c>
      <c r="D274" s="8">
        <v>44818</v>
      </c>
      <c r="E274" s="8" t="s">
        <v>177</v>
      </c>
      <c r="F274" s="6" t="s">
        <v>12</v>
      </c>
      <c r="G274" s="6" t="s">
        <v>144</v>
      </c>
      <c r="H274" s="6" t="s">
        <v>174</v>
      </c>
      <c r="I274" s="8">
        <v>44922</v>
      </c>
      <c r="J274" s="7">
        <v>15</v>
      </c>
      <c r="K274" s="7">
        <v>2</v>
      </c>
      <c r="L274" s="9">
        <v>2425</v>
      </c>
      <c r="M274" s="14">
        <f t="shared" si="4"/>
        <v>4850</v>
      </c>
      <c r="N274" s="14"/>
      <c r="O274" s="41"/>
      <c r="P274" s="41"/>
      <c r="Q274" s="41"/>
    </row>
    <row r="275" spans="1:17" x14ac:dyDescent="0.25">
      <c r="A275" t="s">
        <v>750</v>
      </c>
      <c r="B275" t="s">
        <v>751</v>
      </c>
      <c r="C275" s="7">
        <v>14571</v>
      </c>
      <c r="D275" s="8">
        <v>44818</v>
      </c>
      <c r="E275" s="8" t="s">
        <v>176</v>
      </c>
      <c r="F275" s="6" t="s">
        <v>142</v>
      </c>
      <c r="G275" s="6" t="s">
        <v>143</v>
      </c>
      <c r="H275" s="6" t="s">
        <v>172</v>
      </c>
      <c r="I275" s="8">
        <v>44909</v>
      </c>
      <c r="J275" s="7">
        <v>8</v>
      </c>
      <c r="K275" s="7">
        <v>2</v>
      </c>
      <c r="L275" s="9">
        <v>1936</v>
      </c>
      <c r="M275" s="14">
        <f t="shared" si="4"/>
        <v>3872</v>
      </c>
      <c r="N275" s="14"/>
      <c r="O275" s="41"/>
      <c r="P275" s="41"/>
      <c r="Q275" s="41"/>
    </row>
    <row r="276" spans="1:17" x14ac:dyDescent="0.25">
      <c r="A276" t="s">
        <v>752</v>
      </c>
      <c r="B276" t="s">
        <v>753</v>
      </c>
      <c r="C276" s="7">
        <v>14575</v>
      </c>
      <c r="D276" s="8">
        <v>44818</v>
      </c>
      <c r="E276" s="8" t="s">
        <v>176</v>
      </c>
      <c r="F276" s="6" t="s">
        <v>12</v>
      </c>
      <c r="G276" s="6" t="s">
        <v>24</v>
      </c>
      <c r="H276" s="6" t="s">
        <v>153</v>
      </c>
      <c r="I276" s="8">
        <v>44912</v>
      </c>
      <c r="J276" s="7">
        <v>15</v>
      </c>
      <c r="K276" s="7">
        <v>2</v>
      </c>
      <c r="L276" s="9">
        <v>2425</v>
      </c>
      <c r="M276" s="14">
        <f t="shared" si="4"/>
        <v>4850</v>
      </c>
      <c r="N276" s="14"/>
      <c r="O276" s="41"/>
      <c r="P276" s="41"/>
      <c r="Q276" s="41"/>
    </row>
    <row r="277" spans="1:17" x14ac:dyDescent="0.25">
      <c r="A277" t="s">
        <v>754</v>
      </c>
      <c r="B277" t="s">
        <v>755</v>
      </c>
      <c r="C277" s="7">
        <v>14576</v>
      </c>
      <c r="D277" s="8">
        <v>44818</v>
      </c>
      <c r="E277" s="8" t="s">
        <v>176</v>
      </c>
      <c r="F277" s="6" t="s">
        <v>10</v>
      </c>
      <c r="G277" s="6" t="s">
        <v>17</v>
      </c>
      <c r="H277" s="6" t="s">
        <v>149</v>
      </c>
      <c r="I277" s="8">
        <v>44917</v>
      </c>
      <c r="J277" s="7">
        <v>7</v>
      </c>
      <c r="K277" s="7">
        <v>2</v>
      </c>
      <c r="L277" s="9">
        <v>1665</v>
      </c>
      <c r="M277" s="14">
        <f t="shared" si="4"/>
        <v>3330</v>
      </c>
      <c r="N277" s="14"/>
      <c r="O277" s="41"/>
      <c r="P277" s="41"/>
      <c r="Q277" s="41"/>
    </row>
    <row r="278" spans="1:17" x14ac:dyDescent="0.25">
      <c r="A278" t="s">
        <v>756</v>
      </c>
      <c r="B278" t="s">
        <v>757</v>
      </c>
      <c r="C278" s="7">
        <v>14589</v>
      </c>
      <c r="D278" s="8">
        <v>44819</v>
      </c>
      <c r="E278" s="8" t="s">
        <v>177</v>
      </c>
      <c r="F278" s="6" t="s">
        <v>22</v>
      </c>
      <c r="G278" s="6" t="s">
        <v>141</v>
      </c>
      <c r="H278" s="6" t="s">
        <v>171</v>
      </c>
      <c r="I278" s="8">
        <v>44915</v>
      </c>
      <c r="J278" s="7">
        <v>15</v>
      </c>
      <c r="K278" s="7">
        <v>1</v>
      </c>
      <c r="L278" s="9">
        <v>2425</v>
      </c>
      <c r="M278" s="14">
        <f t="shared" si="4"/>
        <v>2425</v>
      </c>
      <c r="N278" s="14"/>
      <c r="O278" s="41"/>
      <c r="P278" s="41"/>
      <c r="Q278" s="41"/>
    </row>
    <row r="279" spans="1:17" x14ac:dyDescent="0.25">
      <c r="A279" t="s">
        <v>758</v>
      </c>
      <c r="B279" t="s">
        <v>759</v>
      </c>
      <c r="C279" s="7">
        <v>14599</v>
      </c>
      <c r="D279" s="8">
        <v>44819</v>
      </c>
      <c r="E279" s="8" t="s">
        <v>177</v>
      </c>
      <c r="F279" s="6" t="s">
        <v>14</v>
      </c>
      <c r="G279" s="6" t="s">
        <v>21</v>
      </c>
      <c r="H279" s="6" t="s">
        <v>166</v>
      </c>
      <c r="I279" s="8">
        <v>44570</v>
      </c>
      <c r="J279" s="7">
        <v>8</v>
      </c>
      <c r="K279" s="7">
        <v>2</v>
      </c>
      <c r="L279" s="9">
        <v>1760</v>
      </c>
      <c r="M279" s="14">
        <f t="shared" si="4"/>
        <v>3520</v>
      </c>
      <c r="N279" s="14"/>
      <c r="O279" s="41"/>
      <c r="P279" s="41"/>
      <c r="Q279" s="41"/>
    </row>
    <row r="280" spans="1:17" x14ac:dyDescent="0.25">
      <c r="A280" t="s">
        <v>760</v>
      </c>
      <c r="B280" t="s">
        <v>761</v>
      </c>
      <c r="C280" s="7">
        <v>14604</v>
      </c>
      <c r="D280" s="8">
        <v>44823</v>
      </c>
      <c r="E280" s="8" t="s">
        <v>176</v>
      </c>
      <c r="F280" s="6" t="s">
        <v>12</v>
      </c>
      <c r="G280" s="6" t="s">
        <v>24</v>
      </c>
      <c r="H280" s="6" t="s">
        <v>153</v>
      </c>
      <c r="I280" s="8">
        <v>44921</v>
      </c>
      <c r="J280" s="7">
        <v>15</v>
      </c>
      <c r="K280" s="7">
        <v>1</v>
      </c>
      <c r="L280" s="9">
        <v>2667.5</v>
      </c>
      <c r="M280" s="14">
        <f t="shared" si="4"/>
        <v>2667.5</v>
      </c>
      <c r="N280" s="14"/>
      <c r="O280" s="41"/>
      <c r="P280" s="41"/>
      <c r="Q280" s="41"/>
    </row>
    <row r="281" spans="1:17" x14ac:dyDescent="0.25">
      <c r="A281" t="s">
        <v>497</v>
      </c>
      <c r="B281" t="s">
        <v>762</v>
      </c>
      <c r="C281" s="7">
        <v>14616</v>
      </c>
      <c r="D281" s="8">
        <v>44823</v>
      </c>
      <c r="E281" s="8" t="s">
        <v>177</v>
      </c>
      <c r="F281" s="6" t="s">
        <v>22</v>
      </c>
      <c r="G281" s="6" t="s">
        <v>141</v>
      </c>
      <c r="H281" s="6" t="s">
        <v>171</v>
      </c>
      <c r="I281" s="8">
        <v>44923</v>
      </c>
      <c r="J281" s="7">
        <v>15</v>
      </c>
      <c r="K281" s="7">
        <v>2</v>
      </c>
      <c r="L281" s="9">
        <v>2425</v>
      </c>
      <c r="M281" s="14">
        <f t="shared" si="4"/>
        <v>4850</v>
      </c>
      <c r="N281" s="14"/>
      <c r="O281" s="41"/>
      <c r="P281" s="41"/>
      <c r="Q281" s="41"/>
    </row>
    <row r="282" spans="1:17" x14ac:dyDescent="0.25">
      <c r="A282" t="s">
        <v>763</v>
      </c>
      <c r="B282" t="s">
        <v>764</v>
      </c>
      <c r="C282" s="7">
        <v>14629</v>
      </c>
      <c r="D282" s="8">
        <v>44825</v>
      </c>
      <c r="E282" s="8" t="s">
        <v>176</v>
      </c>
      <c r="F282" s="6" t="s">
        <v>142</v>
      </c>
      <c r="G282" s="6" t="s">
        <v>143</v>
      </c>
      <c r="H282" s="6" t="s">
        <v>172</v>
      </c>
      <c r="I282" s="8">
        <v>44923</v>
      </c>
      <c r="J282" s="7">
        <v>8</v>
      </c>
      <c r="K282" s="7">
        <v>2</v>
      </c>
      <c r="L282" s="9">
        <v>1936</v>
      </c>
      <c r="M282" s="14">
        <f t="shared" si="4"/>
        <v>3872</v>
      </c>
      <c r="N282" s="14"/>
      <c r="O282" s="41"/>
      <c r="P282" s="41"/>
      <c r="Q282" s="41"/>
    </row>
    <row r="283" spans="1:17" x14ac:dyDescent="0.25">
      <c r="A283" t="s">
        <v>765</v>
      </c>
      <c r="B283" t="s">
        <v>766</v>
      </c>
      <c r="C283" s="7">
        <v>14631</v>
      </c>
      <c r="D283" s="8">
        <v>44830</v>
      </c>
      <c r="E283" s="8" t="s">
        <v>176</v>
      </c>
      <c r="F283" s="6" t="s">
        <v>22</v>
      </c>
      <c r="G283" s="6" t="s">
        <v>141</v>
      </c>
      <c r="H283" s="6" t="s">
        <v>171</v>
      </c>
      <c r="I283" s="8">
        <v>44568</v>
      </c>
      <c r="J283" s="7">
        <v>15</v>
      </c>
      <c r="K283" s="7">
        <v>1</v>
      </c>
      <c r="L283" s="9">
        <v>2425</v>
      </c>
      <c r="M283" s="14">
        <f t="shared" si="4"/>
        <v>2425</v>
      </c>
      <c r="N283" s="14"/>
      <c r="O283" s="41"/>
      <c r="P283" s="41"/>
      <c r="Q283" s="41"/>
    </row>
    <row r="284" spans="1:17" x14ac:dyDescent="0.25">
      <c r="A284" t="s">
        <v>767</v>
      </c>
      <c r="B284" t="s">
        <v>768</v>
      </c>
      <c r="C284" s="7">
        <v>14634</v>
      </c>
      <c r="D284" s="8">
        <v>44831</v>
      </c>
      <c r="E284" s="8" t="s">
        <v>176</v>
      </c>
      <c r="F284" s="6" t="s">
        <v>142</v>
      </c>
      <c r="G284" s="6" t="s">
        <v>143</v>
      </c>
      <c r="H284" s="6" t="s">
        <v>172</v>
      </c>
      <c r="I284" s="8">
        <v>44923</v>
      </c>
      <c r="J284" s="7">
        <v>8</v>
      </c>
      <c r="K284" s="7">
        <v>2</v>
      </c>
      <c r="L284" s="9">
        <v>1760</v>
      </c>
      <c r="M284" s="14">
        <f t="shared" si="4"/>
        <v>3520</v>
      </c>
      <c r="N284" s="14"/>
      <c r="O284" s="41"/>
      <c r="P284" s="41"/>
      <c r="Q284" s="41"/>
    </row>
    <row r="285" spans="1:17" x14ac:dyDescent="0.25">
      <c r="A285" t="s">
        <v>769</v>
      </c>
      <c r="B285" t="s">
        <v>770</v>
      </c>
      <c r="C285" s="7">
        <v>14635</v>
      </c>
      <c r="D285" s="8">
        <v>44832</v>
      </c>
      <c r="E285" s="8" t="s">
        <v>177</v>
      </c>
      <c r="F285" s="6" t="s">
        <v>14</v>
      </c>
      <c r="G285" s="6" t="s">
        <v>32</v>
      </c>
      <c r="H285" s="6" t="s">
        <v>165</v>
      </c>
      <c r="I285" s="8">
        <v>44925</v>
      </c>
      <c r="J285" s="7">
        <v>8</v>
      </c>
      <c r="K285" s="7">
        <v>1</v>
      </c>
      <c r="L285" s="9">
        <v>1936</v>
      </c>
      <c r="M285" s="14">
        <f t="shared" si="4"/>
        <v>1936</v>
      </c>
      <c r="N285" s="14"/>
      <c r="O285" s="41"/>
      <c r="P285" s="41"/>
      <c r="Q285" s="41"/>
    </row>
    <row r="286" spans="1:17" x14ac:dyDescent="0.25">
      <c r="A286" t="s">
        <v>771</v>
      </c>
      <c r="B286" t="s">
        <v>772</v>
      </c>
      <c r="C286" s="7">
        <v>14641</v>
      </c>
      <c r="D286" s="8">
        <v>44833</v>
      </c>
      <c r="E286" s="8" t="s">
        <v>177</v>
      </c>
      <c r="F286" s="6" t="s">
        <v>14</v>
      </c>
      <c r="G286" s="6" t="s">
        <v>21</v>
      </c>
      <c r="H286" s="6" t="s">
        <v>151</v>
      </c>
      <c r="I286" s="8">
        <v>44952</v>
      </c>
      <c r="J286" s="7">
        <v>15</v>
      </c>
      <c r="K286" s="7">
        <v>1</v>
      </c>
      <c r="L286" s="9">
        <v>2667.5</v>
      </c>
      <c r="M286" s="14">
        <f t="shared" si="4"/>
        <v>2667.5</v>
      </c>
      <c r="N286" s="14"/>
      <c r="O286" s="41"/>
      <c r="P286" s="41"/>
      <c r="Q286" s="41"/>
    </row>
    <row r="287" spans="1:17" x14ac:dyDescent="0.25">
      <c r="A287" t="s">
        <v>773</v>
      </c>
      <c r="B287" t="s">
        <v>774</v>
      </c>
      <c r="C287" s="7">
        <v>14643</v>
      </c>
      <c r="D287" s="8">
        <v>44836</v>
      </c>
      <c r="E287" s="8" t="s">
        <v>176</v>
      </c>
      <c r="F287" s="6" t="s">
        <v>12</v>
      </c>
      <c r="G287" s="6" t="s">
        <v>24</v>
      </c>
      <c r="H287" s="6" t="s">
        <v>153</v>
      </c>
      <c r="I287" s="8">
        <v>44943</v>
      </c>
      <c r="J287" s="7">
        <v>15</v>
      </c>
      <c r="K287" s="7">
        <v>1</v>
      </c>
      <c r="L287" s="9">
        <v>2425</v>
      </c>
      <c r="M287" s="14">
        <f t="shared" si="4"/>
        <v>2425</v>
      </c>
      <c r="N287" s="14"/>
      <c r="O287" s="41"/>
      <c r="P287" s="41"/>
      <c r="Q287" s="41"/>
    </row>
    <row r="288" spans="1:17" x14ac:dyDescent="0.25">
      <c r="A288" t="s">
        <v>775</v>
      </c>
      <c r="B288" t="s">
        <v>776</v>
      </c>
      <c r="C288" s="7">
        <v>14656</v>
      </c>
      <c r="D288" s="8">
        <v>44836</v>
      </c>
      <c r="E288" s="8" t="s">
        <v>176</v>
      </c>
      <c r="F288" s="6" t="s">
        <v>12</v>
      </c>
      <c r="G288" s="6" t="s">
        <v>24</v>
      </c>
      <c r="H288" s="6" t="s">
        <v>153</v>
      </c>
      <c r="I288" s="8">
        <v>44951</v>
      </c>
      <c r="J288" s="7">
        <v>15</v>
      </c>
      <c r="K288" s="7">
        <v>2</v>
      </c>
      <c r="L288" s="9">
        <v>2667.5</v>
      </c>
      <c r="M288" s="14">
        <f t="shared" si="4"/>
        <v>5335</v>
      </c>
      <c r="N288" s="14"/>
      <c r="O288" s="41"/>
      <c r="P288" s="41"/>
      <c r="Q288" s="41"/>
    </row>
    <row r="289" spans="1:17" x14ac:dyDescent="0.25">
      <c r="A289" t="s">
        <v>777</v>
      </c>
      <c r="B289" t="s">
        <v>778</v>
      </c>
      <c r="C289" s="7">
        <v>14665</v>
      </c>
      <c r="D289" s="8">
        <v>44836</v>
      </c>
      <c r="E289" s="8" t="s">
        <v>176</v>
      </c>
      <c r="F289" s="6" t="s">
        <v>22</v>
      </c>
      <c r="G289" s="6" t="s">
        <v>141</v>
      </c>
      <c r="H289" s="6" t="s">
        <v>171</v>
      </c>
      <c r="I289" s="8">
        <v>44929</v>
      </c>
      <c r="J289" s="7">
        <v>15</v>
      </c>
      <c r="K289" s="7">
        <v>1</v>
      </c>
      <c r="L289" s="9">
        <v>2667.5</v>
      </c>
      <c r="M289" s="14">
        <f t="shared" si="4"/>
        <v>2667.5</v>
      </c>
      <c r="N289" s="14"/>
      <c r="O289" s="41"/>
      <c r="P289" s="41"/>
      <c r="Q289" s="41"/>
    </row>
    <row r="290" spans="1:17" x14ac:dyDescent="0.25">
      <c r="A290" t="s">
        <v>779</v>
      </c>
      <c r="B290" t="s">
        <v>780</v>
      </c>
      <c r="C290" s="7">
        <v>14688</v>
      </c>
      <c r="D290" s="8">
        <v>44836</v>
      </c>
      <c r="E290" s="8" t="s">
        <v>176</v>
      </c>
      <c r="F290" s="6" t="s">
        <v>14</v>
      </c>
      <c r="G290" s="6" t="s">
        <v>21</v>
      </c>
      <c r="H290" s="6" t="s">
        <v>151</v>
      </c>
      <c r="I290" s="8">
        <v>44944</v>
      </c>
      <c r="J290" s="7">
        <v>15</v>
      </c>
      <c r="K290" s="7">
        <v>1</v>
      </c>
      <c r="L290" s="9">
        <v>2425</v>
      </c>
      <c r="M290" s="14">
        <f t="shared" si="4"/>
        <v>2425</v>
      </c>
      <c r="N290" s="14"/>
      <c r="O290" s="41"/>
      <c r="P290" s="41"/>
      <c r="Q290" s="41"/>
    </row>
    <row r="291" spans="1:17" x14ac:dyDescent="0.25">
      <c r="A291" t="s">
        <v>781</v>
      </c>
      <c r="B291" t="s">
        <v>782</v>
      </c>
      <c r="C291" s="7">
        <v>14692</v>
      </c>
      <c r="D291" s="8">
        <v>44837</v>
      </c>
      <c r="E291" s="8" t="s">
        <v>176</v>
      </c>
      <c r="F291" s="6" t="s">
        <v>22</v>
      </c>
      <c r="G291" s="6" t="s">
        <v>141</v>
      </c>
      <c r="H291" s="6" t="s">
        <v>170</v>
      </c>
      <c r="I291" s="8">
        <v>44931</v>
      </c>
      <c r="J291" s="7">
        <v>5</v>
      </c>
      <c r="K291" s="7">
        <v>1</v>
      </c>
      <c r="L291" s="9">
        <v>1622.5</v>
      </c>
      <c r="M291" s="14">
        <f t="shared" si="4"/>
        <v>1622.5</v>
      </c>
      <c r="N291" s="14"/>
      <c r="O291" s="41"/>
      <c r="P291" s="41"/>
      <c r="Q291" s="41"/>
    </row>
    <row r="292" spans="1:17" x14ac:dyDescent="0.25">
      <c r="A292" t="s">
        <v>783</v>
      </c>
      <c r="B292" t="s">
        <v>784</v>
      </c>
      <c r="C292" s="7">
        <v>14698</v>
      </c>
      <c r="D292" s="8">
        <v>44837</v>
      </c>
      <c r="E292" s="8" t="s">
        <v>176</v>
      </c>
      <c r="F292" s="6" t="s">
        <v>14</v>
      </c>
      <c r="G292" s="6" t="s">
        <v>21</v>
      </c>
      <c r="H292" s="6" t="s">
        <v>151</v>
      </c>
      <c r="I292" s="8">
        <v>44942</v>
      </c>
      <c r="J292" s="7">
        <v>15</v>
      </c>
      <c r="K292" s="7">
        <v>2</v>
      </c>
      <c r="L292" s="9">
        <v>2425</v>
      </c>
      <c r="M292" s="14">
        <f t="shared" si="4"/>
        <v>4850</v>
      </c>
      <c r="N292" s="14"/>
      <c r="O292" s="41"/>
      <c r="P292" s="41"/>
      <c r="Q292" s="41"/>
    </row>
    <row r="293" spans="1:17" x14ac:dyDescent="0.25">
      <c r="A293" t="s">
        <v>785</v>
      </c>
      <c r="B293" t="s">
        <v>786</v>
      </c>
      <c r="C293" s="7">
        <v>14702</v>
      </c>
      <c r="D293" s="8">
        <v>44838</v>
      </c>
      <c r="E293" s="8" t="s">
        <v>176</v>
      </c>
      <c r="F293" s="6" t="s">
        <v>12</v>
      </c>
      <c r="G293" s="6" t="s">
        <v>24</v>
      </c>
      <c r="H293" s="6" t="s">
        <v>153</v>
      </c>
      <c r="I293" s="8">
        <v>44954</v>
      </c>
      <c r="J293" s="7">
        <v>15</v>
      </c>
      <c r="K293" s="7">
        <v>1</v>
      </c>
      <c r="L293" s="9">
        <v>2425</v>
      </c>
      <c r="M293" s="14">
        <f t="shared" si="4"/>
        <v>2425</v>
      </c>
      <c r="N293" s="14"/>
      <c r="O293" s="41"/>
      <c r="P293" s="41"/>
      <c r="Q293" s="41"/>
    </row>
    <row r="294" spans="1:17" x14ac:dyDescent="0.25">
      <c r="A294" t="s">
        <v>787</v>
      </c>
      <c r="B294" t="s">
        <v>788</v>
      </c>
      <c r="C294" s="7">
        <v>14703</v>
      </c>
      <c r="D294" s="8">
        <v>44838</v>
      </c>
      <c r="E294" s="8" t="s">
        <v>176</v>
      </c>
      <c r="F294" s="6" t="s">
        <v>10</v>
      </c>
      <c r="G294" s="6" t="s">
        <v>17</v>
      </c>
      <c r="H294" s="6" t="s">
        <v>149</v>
      </c>
      <c r="I294" s="8">
        <v>44954</v>
      </c>
      <c r="J294" s="7">
        <v>7</v>
      </c>
      <c r="K294" s="7">
        <v>1</v>
      </c>
      <c r="L294" s="9">
        <v>1665</v>
      </c>
      <c r="M294" s="14">
        <f t="shared" si="4"/>
        <v>1665</v>
      </c>
      <c r="N294" s="14"/>
      <c r="O294" s="41"/>
      <c r="P294" s="41"/>
      <c r="Q294" s="41"/>
    </row>
    <row r="295" spans="1:17" x14ac:dyDescent="0.25">
      <c r="A295" t="s">
        <v>789</v>
      </c>
      <c r="B295" t="s">
        <v>790</v>
      </c>
      <c r="C295" s="7">
        <v>14704</v>
      </c>
      <c r="D295" s="8">
        <v>44839</v>
      </c>
      <c r="E295" s="8" t="s">
        <v>177</v>
      </c>
      <c r="F295" s="6" t="s">
        <v>22</v>
      </c>
      <c r="G295" s="6" t="s">
        <v>141</v>
      </c>
      <c r="H295" s="6" t="s">
        <v>170</v>
      </c>
      <c r="I295" s="8">
        <v>44940</v>
      </c>
      <c r="J295" s="7">
        <v>5</v>
      </c>
      <c r="K295" s="7">
        <v>1</v>
      </c>
      <c r="L295" s="9">
        <v>1622.5</v>
      </c>
      <c r="M295" s="14">
        <f t="shared" si="4"/>
        <v>1622.5</v>
      </c>
      <c r="N295" s="14"/>
      <c r="O295" s="41"/>
      <c r="P295" s="41"/>
      <c r="Q295" s="41"/>
    </row>
    <row r="296" spans="1:17" x14ac:dyDescent="0.25">
      <c r="A296" t="s">
        <v>791</v>
      </c>
      <c r="B296" t="s">
        <v>792</v>
      </c>
      <c r="C296" s="7">
        <v>14705</v>
      </c>
      <c r="D296" s="8">
        <v>44840</v>
      </c>
      <c r="E296" s="8" t="s">
        <v>176</v>
      </c>
      <c r="F296" s="6" t="s">
        <v>22</v>
      </c>
      <c r="G296" s="6" t="s">
        <v>141</v>
      </c>
      <c r="H296" s="6" t="s">
        <v>171</v>
      </c>
      <c r="I296" s="8">
        <v>44958</v>
      </c>
      <c r="J296" s="7">
        <v>15</v>
      </c>
      <c r="K296" s="7">
        <v>1</v>
      </c>
      <c r="L296" s="9">
        <v>2425</v>
      </c>
      <c r="M296" s="14">
        <f t="shared" si="4"/>
        <v>2425</v>
      </c>
      <c r="N296" s="14"/>
      <c r="O296" s="41"/>
      <c r="P296" s="41"/>
      <c r="Q296" s="41"/>
    </row>
    <row r="297" spans="1:17" x14ac:dyDescent="0.25">
      <c r="A297" t="s">
        <v>793</v>
      </c>
      <c r="B297" t="s">
        <v>794</v>
      </c>
      <c r="C297" s="7">
        <v>14719</v>
      </c>
      <c r="D297" s="8">
        <v>44844</v>
      </c>
      <c r="E297" s="8" t="s">
        <v>177</v>
      </c>
      <c r="F297" s="6" t="s">
        <v>22</v>
      </c>
      <c r="G297" s="6" t="s">
        <v>35</v>
      </c>
      <c r="H297" s="6" t="s">
        <v>169</v>
      </c>
      <c r="I297" s="8">
        <v>44945</v>
      </c>
      <c r="J297" s="7">
        <v>12</v>
      </c>
      <c r="K297" s="7">
        <v>1</v>
      </c>
      <c r="L297" s="9">
        <v>2140</v>
      </c>
      <c r="M297" s="14">
        <f t="shared" si="4"/>
        <v>2140</v>
      </c>
      <c r="N297" s="14"/>
      <c r="O297" s="41"/>
      <c r="P297" s="41"/>
      <c r="Q297" s="41"/>
    </row>
    <row r="298" spans="1:17" x14ac:dyDescent="0.25">
      <c r="A298" t="s">
        <v>795</v>
      </c>
      <c r="B298" t="s">
        <v>796</v>
      </c>
      <c r="C298" s="7">
        <v>14722</v>
      </c>
      <c r="D298" s="8">
        <v>44844</v>
      </c>
      <c r="E298" s="8" t="s">
        <v>176</v>
      </c>
      <c r="F298" s="6" t="s">
        <v>22</v>
      </c>
      <c r="G298" s="6" t="s">
        <v>141</v>
      </c>
      <c r="H298" s="6" t="s">
        <v>170</v>
      </c>
      <c r="I298" s="8">
        <v>44950</v>
      </c>
      <c r="J298" s="7">
        <v>5</v>
      </c>
      <c r="K298" s="7">
        <v>1</v>
      </c>
      <c r="L298" s="9">
        <v>1622.5</v>
      </c>
      <c r="M298" s="14">
        <f t="shared" si="4"/>
        <v>1622.5</v>
      </c>
      <c r="N298" s="14"/>
      <c r="O298" s="41"/>
      <c r="P298" s="41"/>
      <c r="Q298" s="41"/>
    </row>
    <row r="299" spans="1:17" x14ac:dyDescent="0.25">
      <c r="A299" t="s">
        <v>797</v>
      </c>
      <c r="B299" t="s">
        <v>798</v>
      </c>
      <c r="C299" s="7">
        <v>14735</v>
      </c>
      <c r="D299" s="8">
        <v>44845</v>
      </c>
      <c r="E299" s="8" t="s">
        <v>176</v>
      </c>
      <c r="F299" s="6" t="s">
        <v>22</v>
      </c>
      <c r="G299" s="6" t="s">
        <v>35</v>
      </c>
      <c r="H299" s="6" t="s">
        <v>169</v>
      </c>
      <c r="I299" s="8">
        <v>44956</v>
      </c>
      <c r="J299" s="7">
        <v>12</v>
      </c>
      <c r="K299" s="7">
        <v>2</v>
      </c>
      <c r="L299" s="9">
        <v>2140</v>
      </c>
      <c r="M299" s="14">
        <f t="shared" si="4"/>
        <v>4280</v>
      </c>
      <c r="N299" s="14"/>
      <c r="O299" s="41"/>
      <c r="P299" s="41"/>
      <c r="Q299" s="41"/>
    </row>
    <row r="300" spans="1:17" x14ac:dyDescent="0.25">
      <c r="A300" t="s">
        <v>799</v>
      </c>
      <c r="B300" t="s">
        <v>800</v>
      </c>
      <c r="C300" s="7">
        <v>14749</v>
      </c>
      <c r="D300" s="8">
        <v>44845</v>
      </c>
      <c r="E300" s="8" t="s">
        <v>177</v>
      </c>
      <c r="F300" s="6" t="s">
        <v>10</v>
      </c>
      <c r="G300" s="6" t="s">
        <v>17</v>
      </c>
      <c r="H300" s="6" t="s">
        <v>149</v>
      </c>
      <c r="I300" s="8">
        <v>44964</v>
      </c>
      <c r="J300" s="7">
        <v>7</v>
      </c>
      <c r="K300" s="7">
        <v>1</v>
      </c>
      <c r="L300" s="9">
        <v>1831.5</v>
      </c>
      <c r="M300" s="14">
        <f t="shared" si="4"/>
        <v>1831.5</v>
      </c>
      <c r="N300" s="14"/>
      <c r="O300" s="41"/>
      <c r="P300" s="41"/>
      <c r="Q300" s="41"/>
    </row>
    <row r="301" spans="1:17" x14ac:dyDescent="0.25">
      <c r="A301" t="s">
        <v>801</v>
      </c>
      <c r="B301" t="s">
        <v>802</v>
      </c>
      <c r="C301" s="7">
        <v>14756</v>
      </c>
      <c r="D301" s="8">
        <v>44846</v>
      </c>
      <c r="E301" s="8" t="s">
        <v>176</v>
      </c>
      <c r="F301" s="6" t="s">
        <v>12</v>
      </c>
      <c r="G301" s="6" t="s">
        <v>13</v>
      </c>
      <c r="H301" s="6" t="s">
        <v>146</v>
      </c>
      <c r="I301" s="8">
        <v>44940</v>
      </c>
      <c r="J301" s="7">
        <v>12</v>
      </c>
      <c r="K301" s="7">
        <v>2</v>
      </c>
      <c r="L301" s="9">
        <v>2140</v>
      </c>
      <c r="M301" s="14">
        <f t="shared" si="4"/>
        <v>4280</v>
      </c>
      <c r="N301" s="14"/>
      <c r="O301" s="41"/>
      <c r="P301" s="41"/>
      <c r="Q301" s="41"/>
    </row>
    <row r="302" spans="1:17" x14ac:dyDescent="0.25">
      <c r="A302" t="s">
        <v>803</v>
      </c>
      <c r="B302" t="s">
        <v>804</v>
      </c>
      <c r="C302" s="7">
        <v>16335</v>
      </c>
      <c r="D302" s="8">
        <v>44847</v>
      </c>
      <c r="E302" s="8" t="s">
        <v>176</v>
      </c>
      <c r="F302" s="6" t="s">
        <v>12</v>
      </c>
      <c r="G302" s="6" t="s">
        <v>144</v>
      </c>
      <c r="H302" s="6" t="s">
        <v>174</v>
      </c>
      <c r="I302" s="8">
        <v>44941</v>
      </c>
      <c r="J302" s="7">
        <v>15</v>
      </c>
      <c r="K302" s="7">
        <v>2</v>
      </c>
      <c r="L302" s="9">
        <v>2425</v>
      </c>
      <c r="M302" s="14">
        <f t="shared" si="4"/>
        <v>4850</v>
      </c>
      <c r="N302" s="14"/>
      <c r="O302" s="41"/>
      <c r="P302" s="41"/>
      <c r="Q302" s="41"/>
    </row>
    <row r="303" spans="1:17" x14ac:dyDescent="0.25">
      <c r="A303" s="6" t="s">
        <v>79</v>
      </c>
      <c r="B303" s="6" t="s">
        <v>80</v>
      </c>
      <c r="C303" s="7">
        <v>16351</v>
      </c>
      <c r="D303" s="8">
        <v>44847</v>
      </c>
      <c r="E303" s="8" t="s">
        <v>177</v>
      </c>
      <c r="F303" s="6" t="s">
        <v>12</v>
      </c>
      <c r="G303" s="6" t="s">
        <v>13</v>
      </c>
      <c r="H303" s="6" t="s">
        <v>146</v>
      </c>
      <c r="I303" s="8">
        <v>44960</v>
      </c>
      <c r="J303" s="7">
        <v>12</v>
      </c>
      <c r="K303" s="7">
        <v>1</v>
      </c>
      <c r="L303" s="9">
        <v>2354</v>
      </c>
      <c r="M303" s="14">
        <f t="shared" si="4"/>
        <v>2354</v>
      </c>
      <c r="N303" s="14"/>
      <c r="O303" s="41"/>
      <c r="P303" s="41"/>
      <c r="Q303" s="41"/>
    </row>
    <row r="304" spans="1:17" x14ac:dyDescent="0.25">
      <c r="A304" s="6" t="s">
        <v>91</v>
      </c>
      <c r="B304" s="6" t="s">
        <v>62</v>
      </c>
      <c r="C304" s="7">
        <v>16498</v>
      </c>
      <c r="D304" s="8">
        <v>44847</v>
      </c>
      <c r="E304" s="8" t="s">
        <v>176</v>
      </c>
      <c r="F304" s="6" t="s">
        <v>22</v>
      </c>
      <c r="G304" s="6" t="s">
        <v>141</v>
      </c>
      <c r="H304" s="6" t="s">
        <v>170</v>
      </c>
      <c r="I304" s="8">
        <v>44964</v>
      </c>
      <c r="J304" s="7">
        <v>5</v>
      </c>
      <c r="K304" s="7">
        <v>1</v>
      </c>
      <c r="L304" s="9">
        <v>1475</v>
      </c>
      <c r="M304" s="14">
        <f t="shared" si="4"/>
        <v>1475</v>
      </c>
      <c r="N304" s="14"/>
      <c r="O304" s="41"/>
      <c r="P304" s="41"/>
      <c r="Q304" s="41"/>
    </row>
    <row r="305" spans="1:17" x14ac:dyDescent="0.25">
      <c r="A305" s="6" t="s">
        <v>37</v>
      </c>
      <c r="B305" s="6" t="s">
        <v>38</v>
      </c>
      <c r="C305" s="7">
        <v>16593</v>
      </c>
      <c r="D305" s="8">
        <v>44850</v>
      </c>
      <c r="E305" s="8" t="s">
        <v>176</v>
      </c>
      <c r="F305" s="6" t="s">
        <v>10</v>
      </c>
      <c r="G305" s="6" t="s">
        <v>17</v>
      </c>
      <c r="H305" s="6" t="s">
        <v>149</v>
      </c>
      <c r="I305" s="8">
        <v>44940</v>
      </c>
      <c r="J305" s="7">
        <v>7</v>
      </c>
      <c r="K305" s="7">
        <v>2</v>
      </c>
      <c r="L305" s="9">
        <v>1665</v>
      </c>
      <c r="M305" s="14">
        <f t="shared" si="4"/>
        <v>3330</v>
      </c>
      <c r="N305" s="14"/>
      <c r="O305" s="41"/>
      <c r="P305" s="41"/>
      <c r="Q305" s="41"/>
    </row>
    <row r="306" spans="1:17" x14ac:dyDescent="0.25">
      <c r="A306" s="6" t="s">
        <v>131</v>
      </c>
      <c r="B306" s="6" t="s">
        <v>96</v>
      </c>
      <c r="C306" s="7">
        <v>16604</v>
      </c>
      <c r="D306" s="8">
        <v>44850</v>
      </c>
      <c r="E306" s="8" t="s">
        <v>177</v>
      </c>
      <c r="F306" s="6" t="s">
        <v>14</v>
      </c>
      <c r="G306" s="6" t="s">
        <v>32</v>
      </c>
      <c r="H306" s="6" t="s">
        <v>156</v>
      </c>
      <c r="I306" s="8">
        <v>44962</v>
      </c>
      <c r="J306" s="7">
        <v>7</v>
      </c>
      <c r="K306" s="7">
        <v>2</v>
      </c>
      <c r="L306" s="9">
        <v>1665</v>
      </c>
      <c r="M306" s="14">
        <f t="shared" si="4"/>
        <v>3330</v>
      </c>
      <c r="N306" s="14"/>
      <c r="O306" s="41"/>
      <c r="P306" s="41"/>
      <c r="Q306" s="41"/>
    </row>
    <row r="307" spans="1:17" x14ac:dyDescent="0.25">
      <c r="A307" s="6" t="s">
        <v>67</v>
      </c>
      <c r="B307" s="6" t="s">
        <v>68</v>
      </c>
      <c r="C307" s="7">
        <v>16821</v>
      </c>
      <c r="D307" s="8">
        <v>44851</v>
      </c>
      <c r="E307" s="8" t="s">
        <v>176</v>
      </c>
      <c r="F307" s="6" t="s">
        <v>142</v>
      </c>
      <c r="G307" s="6" t="s">
        <v>143</v>
      </c>
      <c r="H307" s="6" t="s">
        <v>172</v>
      </c>
      <c r="I307" s="8">
        <v>44963</v>
      </c>
      <c r="J307" s="7">
        <v>8</v>
      </c>
      <c r="K307" s="7">
        <v>1</v>
      </c>
      <c r="L307" s="9">
        <v>1936</v>
      </c>
      <c r="M307" s="14">
        <f t="shared" si="4"/>
        <v>1936</v>
      </c>
      <c r="N307" s="14"/>
      <c r="O307" s="41"/>
      <c r="P307" s="41"/>
      <c r="Q307" s="41"/>
    </row>
    <row r="308" spans="1:17" x14ac:dyDescent="0.25">
      <c r="A308" s="6" t="s">
        <v>134</v>
      </c>
      <c r="B308" s="6" t="s">
        <v>135</v>
      </c>
      <c r="C308" s="7">
        <v>16847</v>
      </c>
      <c r="D308" s="8">
        <v>44851</v>
      </c>
      <c r="E308" s="8" t="s">
        <v>176</v>
      </c>
      <c r="F308" s="6" t="s">
        <v>14</v>
      </c>
      <c r="G308" s="6" t="s">
        <v>21</v>
      </c>
      <c r="H308" s="6" t="s">
        <v>151</v>
      </c>
      <c r="I308" s="8">
        <v>44949</v>
      </c>
      <c r="J308" s="7">
        <v>15</v>
      </c>
      <c r="K308" s="7">
        <v>2</v>
      </c>
      <c r="L308" s="9">
        <v>2425</v>
      </c>
      <c r="M308" s="14">
        <f t="shared" si="4"/>
        <v>4850</v>
      </c>
      <c r="N308" s="14"/>
      <c r="O308" s="41"/>
      <c r="P308" s="41"/>
      <c r="Q308" s="41"/>
    </row>
    <row r="309" spans="1:17" x14ac:dyDescent="0.25">
      <c r="A309" s="6" t="s">
        <v>69</v>
      </c>
      <c r="B309" s="6" t="s">
        <v>70</v>
      </c>
      <c r="C309" s="7">
        <v>16872</v>
      </c>
      <c r="D309" s="8">
        <v>44852</v>
      </c>
      <c r="E309" s="8" t="s">
        <v>177</v>
      </c>
      <c r="F309" s="6" t="s">
        <v>12</v>
      </c>
      <c r="G309" s="6" t="s">
        <v>144</v>
      </c>
      <c r="H309" s="6" t="s">
        <v>174</v>
      </c>
      <c r="I309" s="8">
        <v>44963</v>
      </c>
      <c r="J309" s="7">
        <v>15</v>
      </c>
      <c r="K309" s="7">
        <v>1</v>
      </c>
      <c r="L309" s="9">
        <v>2667.5</v>
      </c>
      <c r="M309" s="14">
        <f t="shared" si="4"/>
        <v>2667.5</v>
      </c>
      <c r="N309" s="14"/>
      <c r="O309" s="41"/>
      <c r="P309" s="41"/>
      <c r="Q309" s="41"/>
    </row>
    <row r="310" spans="1:17" x14ac:dyDescent="0.25">
      <c r="A310" s="6" t="s">
        <v>100</v>
      </c>
      <c r="B310" s="6" t="s">
        <v>101</v>
      </c>
      <c r="C310" s="7">
        <v>16877</v>
      </c>
      <c r="D310" s="8">
        <v>44852</v>
      </c>
      <c r="E310" s="8" t="s">
        <v>176</v>
      </c>
      <c r="F310" s="6" t="s">
        <v>22</v>
      </c>
      <c r="G310" s="6" t="s">
        <v>141</v>
      </c>
      <c r="H310" s="6" t="s">
        <v>170</v>
      </c>
      <c r="I310" s="8">
        <v>44964</v>
      </c>
      <c r="J310" s="7">
        <v>5</v>
      </c>
      <c r="K310" s="7">
        <v>1</v>
      </c>
      <c r="L310" s="9">
        <v>1475</v>
      </c>
      <c r="M310" s="14">
        <f t="shared" si="4"/>
        <v>1475</v>
      </c>
      <c r="N310" s="14"/>
      <c r="O310" s="41"/>
      <c r="P310" s="41"/>
      <c r="Q310" s="41"/>
    </row>
    <row r="311" spans="1:17" x14ac:dyDescent="0.25">
      <c r="A311" s="6" t="s">
        <v>49</v>
      </c>
      <c r="B311" s="6" t="s">
        <v>50</v>
      </c>
      <c r="C311" s="7">
        <v>16914</v>
      </c>
      <c r="D311" s="8">
        <v>44853</v>
      </c>
      <c r="E311" s="8" t="s">
        <v>176</v>
      </c>
      <c r="F311" s="6" t="s">
        <v>14</v>
      </c>
      <c r="G311" s="6" t="s">
        <v>21</v>
      </c>
      <c r="H311" s="6" t="s">
        <v>166</v>
      </c>
      <c r="I311" s="8">
        <v>44956</v>
      </c>
      <c r="J311" s="7">
        <v>8</v>
      </c>
      <c r="K311" s="7">
        <v>1</v>
      </c>
      <c r="L311" s="9">
        <v>1760</v>
      </c>
      <c r="M311" s="14">
        <f t="shared" si="4"/>
        <v>1760</v>
      </c>
      <c r="N311" s="14"/>
      <c r="O311" s="41"/>
      <c r="P311" s="41"/>
      <c r="Q311" s="41"/>
    </row>
    <row r="312" spans="1:17" x14ac:dyDescent="0.25">
      <c r="A312" s="6" t="s">
        <v>104</v>
      </c>
      <c r="B312" s="6" t="s">
        <v>105</v>
      </c>
      <c r="C312" s="7">
        <v>16922</v>
      </c>
      <c r="D312" s="8">
        <v>44857</v>
      </c>
      <c r="E312" s="8" t="s">
        <v>176</v>
      </c>
      <c r="F312" s="6" t="s">
        <v>12</v>
      </c>
      <c r="G312" s="6" t="s">
        <v>23</v>
      </c>
      <c r="H312" s="6" t="s">
        <v>152</v>
      </c>
      <c r="I312" s="8">
        <v>44953</v>
      </c>
      <c r="J312" s="7">
        <v>15</v>
      </c>
      <c r="K312" s="7">
        <v>1</v>
      </c>
      <c r="L312" s="9">
        <v>2425</v>
      </c>
      <c r="M312" s="14">
        <f t="shared" si="4"/>
        <v>2425</v>
      </c>
      <c r="N312" s="14"/>
      <c r="O312" s="41"/>
      <c r="P312" s="41"/>
      <c r="Q312" s="41"/>
    </row>
    <row r="313" spans="1:17" x14ac:dyDescent="0.25">
      <c r="A313" s="6" t="s">
        <v>121</v>
      </c>
      <c r="B313" s="6" t="s">
        <v>122</v>
      </c>
      <c r="C313" s="7">
        <v>16932</v>
      </c>
      <c r="D313" s="8">
        <v>44857</v>
      </c>
      <c r="E313" s="8" t="s">
        <v>176</v>
      </c>
      <c r="F313" s="6" t="s">
        <v>14</v>
      </c>
      <c r="G313" s="6" t="s">
        <v>36</v>
      </c>
      <c r="H313" s="6" t="s">
        <v>158</v>
      </c>
      <c r="I313" s="8">
        <v>44967</v>
      </c>
      <c r="J313" s="7">
        <v>10</v>
      </c>
      <c r="K313" s="7">
        <v>1</v>
      </c>
      <c r="L313" s="9">
        <v>2145</v>
      </c>
      <c r="M313" s="14">
        <f t="shared" si="4"/>
        <v>2145</v>
      </c>
      <c r="N313" s="14"/>
      <c r="O313" s="41"/>
      <c r="P313" s="41"/>
      <c r="Q313" s="41"/>
    </row>
    <row r="314" spans="1:17" x14ac:dyDescent="0.25">
      <c r="A314" s="6" t="s">
        <v>57</v>
      </c>
      <c r="B314" s="6" t="s">
        <v>58</v>
      </c>
      <c r="C314" s="7">
        <v>16937</v>
      </c>
      <c r="D314" s="8">
        <v>44857</v>
      </c>
      <c r="E314" s="8" t="s">
        <v>177</v>
      </c>
      <c r="F314" s="6" t="s">
        <v>14</v>
      </c>
      <c r="G314" s="6" t="s">
        <v>21</v>
      </c>
      <c r="H314" s="6" t="s">
        <v>166</v>
      </c>
      <c r="I314" s="8">
        <v>44950</v>
      </c>
      <c r="J314" s="7">
        <v>8</v>
      </c>
      <c r="K314" s="7">
        <v>1</v>
      </c>
      <c r="L314" s="9">
        <v>1936</v>
      </c>
      <c r="M314" s="14">
        <f t="shared" si="4"/>
        <v>1936</v>
      </c>
      <c r="N314" s="14"/>
      <c r="O314" s="41"/>
      <c r="P314" s="41"/>
      <c r="Q314" s="41"/>
    </row>
    <row r="315" spans="1:17" x14ac:dyDescent="0.25">
      <c r="A315" s="6" t="s">
        <v>61</v>
      </c>
      <c r="B315" s="6" t="s">
        <v>62</v>
      </c>
      <c r="C315" s="7">
        <v>16972</v>
      </c>
      <c r="D315" s="8">
        <v>44858</v>
      </c>
      <c r="E315" s="8" t="s">
        <v>176</v>
      </c>
      <c r="F315" s="6" t="s">
        <v>14</v>
      </c>
      <c r="G315" s="6" t="s">
        <v>21</v>
      </c>
      <c r="H315" s="6" t="s">
        <v>166</v>
      </c>
      <c r="I315" s="8">
        <v>44972</v>
      </c>
      <c r="J315" s="7">
        <v>8</v>
      </c>
      <c r="K315" s="7">
        <v>1</v>
      </c>
      <c r="L315" s="9">
        <v>1936</v>
      </c>
      <c r="M315" s="14">
        <f t="shared" si="4"/>
        <v>1936</v>
      </c>
      <c r="N315" s="14"/>
      <c r="O315" s="41"/>
      <c r="P315" s="41"/>
      <c r="Q315" s="41"/>
    </row>
    <row r="316" spans="1:17" x14ac:dyDescent="0.25">
      <c r="A316" s="6" t="s">
        <v>47</v>
      </c>
      <c r="B316" s="6" t="s">
        <v>48</v>
      </c>
      <c r="C316" s="7">
        <v>16987</v>
      </c>
      <c r="D316" s="8">
        <v>44859</v>
      </c>
      <c r="E316" s="8" t="s">
        <v>176</v>
      </c>
      <c r="F316" s="6" t="s">
        <v>22</v>
      </c>
      <c r="G316" s="6" t="s">
        <v>141</v>
      </c>
      <c r="H316" s="6" t="s">
        <v>171</v>
      </c>
      <c r="I316" s="8">
        <v>44964</v>
      </c>
      <c r="J316" s="7">
        <v>15</v>
      </c>
      <c r="K316" s="7">
        <v>1</v>
      </c>
      <c r="L316" s="9">
        <v>2425</v>
      </c>
      <c r="M316" s="14">
        <f t="shared" si="4"/>
        <v>2425</v>
      </c>
      <c r="N316" s="14"/>
      <c r="O316" s="41"/>
      <c r="P316" s="41"/>
      <c r="Q316" s="41"/>
    </row>
    <row r="317" spans="1:17" x14ac:dyDescent="0.25">
      <c r="A317" s="6" t="s">
        <v>45</v>
      </c>
      <c r="B317" s="6" t="s">
        <v>46</v>
      </c>
      <c r="C317" s="7">
        <v>17005</v>
      </c>
      <c r="D317" s="8">
        <v>44859</v>
      </c>
      <c r="E317" s="8" t="s">
        <v>177</v>
      </c>
      <c r="F317" s="6" t="s">
        <v>14</v>
      </c>
      <c r="G317" s="6" t="s">
        <v>21</v>
      </c>
      <c r="H317" s="6" t="s">
        <v>151</v>
      </c>
      <c r="I317" s="8">
        <v>44956</v>
      </c>
      <c r="J317" s="7">
        <v>15</v>
      </c>
      <c r="K317" s="7">
        <v>1</v>
      </c>
      <c r="L317" s="9">
        <v>2425</v>
      </c>
      <c r="M317" s="14">
        <f t="shared" si="4"/>
        <v>2425</v>
      </c>
      <c r="N317" s="14"/>
      <c r="O317" s="41"/>
      <c r="P317" s="41"/>
      <c r="Q317" s="41"/>
    </row>
    <row r="318" spans="1:17" x14ac:dyDescent="0.25">
      <c r="A318" s="6" t="s">
        <v>109</v>
      </c>
      <c r="B318" s="6" t="s">
        <v>110</v>
      </c>
      <c r="C318" s="7">
        <v>17012</v>
      </c>
      <c r="D318" s="8">
        <v>44860</v>
      </c>
      <c r="E318" s="8" t="s">
        <v>176</v>
      </c>
      <c r="F318" s="6" t="s">
        <v>14</v>
      </c>
      <c r="G318" s="6" t="s">
        <v>21</v>
      </c>
      <c r="H318" s="6" t="s">
        <v>166</v>
      </c>
      <c r="I318" s="8">
        <v>44957</v>
      </c>
      <c r="J318" s="7">
        <v>8</v>
      </c>
      <c r="K318" s="7">
        <v>1</v>
      </c>
      <c r="L318" s="9">
        <v>1936</v>
      </c>
      <c r="M318" s="14">
        <f t="shared" si="4"/>
        <v>1936</v>
      </c>
      <c r="N318" s="14"/>
      <c r="O318" s="41"/>
      <c r="P318" s="41"/>
      <c r="Q318" s="41"/>
    </row>
    <row r="319" spans="1:17" x14ac:dyDescent="0.25">
      <c r="A319" s="6" t="s">
        <v>33</v>
      </c>
      <c r="B319" s="6" t="s">
        <v>97</v>
      </c>
      <c r="C319" s="7">
        <v>17035</v>
      </c>
      <c r="D319" s="8">
        <v>44864</v>
      </c>
      <c r="E319" s="8" t="s">
        <v>177</v>
      </c>
      <c r="F319" s="6" t="s">
        <v>14</v>
      </c>
      <c r="G319" s="6" t="s">
        <v>16</v>
      </c>
      <c r="H319" s="6" t="s">
        <v>148</v>
      </c>
      <c r="I319" s="8">
        <v>44982</v>
      </c>
      <c r="J319" s="7">
        <v>15</v>
      </c>
      <c r="K319" s="7">
        <v>2</v>
      </c>
      <c r="L319" s="9">
        <v>2425</v>
      </c>
      <c r="M319" s="14">
        <f t="shared" si="4"/>
        <v>4850</v>
      </c>
      <c r="N319" s="14"/>
      <c r="O319" s="41"/>
      <c r="P319" s="41"/>
      <c r="Q319" s="41"/>
    </row>
    <row r="320" spans="1:17" x14ac:dyDescent="0.25">
      <c r="A320" s="6" t="s">
        <v>81</v>
      </c>
      <c r="B320" s="6" t="s">
        <v>82</v>
      </c>
      <c r="C320" s="7">
        <v>17039</v>
      </c>
      <c r="D320" s="8">
        <v>44865</v>
      </c>
      <c r="E320" s="8" t="s">
        <v>177</v>
      </c>
      <c r="F320" s="6" t="s">
        <v>14</v>
      </c>
      <c r="G320" s="6" t="s">
        <v>21</v>
      </c>
      <c r="H320" s="6" t="s">
        <v>151</v>
      </c>
      <c r="I320" s="8">
        <v>44962</v>
      </c>
      <c r="J320" s="7">
        <v>15</v>
      </c>
      <c r="K320" s="7">
        <v>1</v>
      </c>
      <c r="L320" s="9">
        <v>2667.5</v>
      </c>
      <c r="M320" s="14">
        <f t="shared" si="4"/>
        <v>2667.5</v>
      </c>
      <c r="N320" s="14"/>
      <c r="O320" s="41"/>
      <c r="P320" s="41"/>
      <c r="Q320" s="41"/>
    </row>
    <row r="321" spans="1:17" x14ac:dyDescent="0.25">
      <c r="A321" s="6" t="s">
        <v>37</v>
      </c>
      <c r="B321" s="6" t="s">
        <v>38</v>
      </c>
      <c r="C321" s="7">
        <v>17040</v>
      </c>
      <c r="D321" s="8">
        <v>44866</v>
      </c>
      <c r="E321" s="8" t="s">
        <v>176</v>
      </c>
      <c r="F321" s="6" t="s">
        <v>22</v>
      </c>
      <c r="G321" s="6" t="s">
        <v>141</v>
      </c>
      <c r="H321" s="6" t="s">
        <v>171</v>
      </c>
      <c r="I321" s="8">
        <v>44962</v>
      </c>
      <c r="J321" s="7">
        <v>15</v>
      </c>
      <c r="K321" s="7">
        <v>2</v>
      </c>
      <c r="L321" s="9">
        <v>2667.5</v>
      </c>
      <c r="M321" s="14">
        <f t="shared" si="4"/>
        <v>5335</v>
      </c>
      <c r="N321" s="14"/>
      <c r="O321" s="41"/>
      <c r="P321" s="41"/>
      <c r="Q321" s="41"/>
    </row>
    <row r="322" spans="1:17" x14ac:dyDescent="0.25">
      <c r="A322" s="6" t="s">
        <v>106</v>
      </c>
      <c r="B322" s="6" t="s">
        <v>107</v>
      </c>
      <c r="C322" s="7">
        <v>17050</v>
      </c>
      <c r="D322" s="8">
        <v>44867</v>
      </c>
      <c r="E322" s="8" t="s">
        <v>176</v>
      </c>
      <c r="F322" s="6" t="s">
        <v>12</v>
      </c>
      <c r="G322" s="6" t="s">
        <v>13</v>
      </c>
      <c r="H322" s="6" t="s">
        <v>146</v>
      </c>
      <c r="I322" s="8">
        <v>44985</v>
      </c>
      <c r="J322" s="7">
        <v>12</v>
      </c>
      <c r="K322" s="7">
        <v>2</v>
      </c>
      <c r="L322" s="9">
        <v>2354</v>
      </c>
      <c r="M322" s="14">
        <f t="shared" si="4"/>
        <v>4708</v>
      </c>
      <c r="N322" s="14"/>
      <c r="O322" s="41"/>
      <c r="P322" s="41"/>
      <c r="Q322" s="41"/>
    </row>
    <row r="323" spans="1:17" x14ac:dyDescent="0.25">
      <c r="A323" s="6" t="s">
        <v>25</v>
      </c>
      <c r="B323" s="6" t="s">
        <v>26</v>
      </c>
      <c r="C323" s="7">
        <v>17065</v>
      </c>
      <c r="D323" s="8">
        <v>44871</v>
      </c>
      <c r="E323" s="8" t="s">
        <v>176</v>
      </c>
      <c r="F323" s="6" t="s">
        <v>14</v>
      </c>
      <c r="G323" s="6" t="s">
        <v>21</v>
      </c>
      <c r="H323" s="6" t="s">
        <v>151</v>
      </c>
      <c r="I323" s="8">
        <v>44974</v>
      </c>
      <c r="J323" s="7">
        <v>15</v>
      </c>
      <c r="K323" s="7">
        <v>1</v>
      </c>
      <c r="L323" s="9">
        <v>2425</v>
      </c>
      <c r="M323" s="14">
        <f t="shared" ref="M323:M365" si="5">K323*L323</f>
        <v>2425</v>
      </c>
      <c r="N323" s="14"/>
      <c r="O323" s="41"/>
      <c r="P323" s="41"/>
      <c r="Q323" s="41"/>
    </row>
    <row r="324" spans="1:17" x14ac:dyDescent="0.25">
      <c r="A324" s="6" t="s">
        <v>98</v>
      </c>
      <c r="B324" s="6" t="s">
        <v>99</v>
      </c>
      <c r="C324" s="7">
        <v>17070</v>
      </c>
      <c r="D324" s="8">
        <v>44874</v>
      </c>
      <c r="E324" s="8" t="s">
        <v>176</v>
      </c>
      <c r="F324" s="6" t="s">
        <v>142</v>
      </c>
      <c r="G324" s="6" t="s">
        <v>143</v>
      </c>
      <c r="H324" s="6" t="s">
        <v>172</v>
      </c>
      <c r="I324" s="8">
        <v>44981</v>
      </c>
      <c r="J324" s="7">
        <v>8</v>
      </c>
      <c r="K324" s="7">
        <v>1</v>
      </c>
      <c r="L324" s="9">
        <v>1760</v>
      </c>
      <c r="M324" s="14">
        <f t="shared" si="5"/>
        <v>1760</v>
      </c>
      <c r="N324" s="14"/>
      <c r="O324" s="41"/>
      <c r="P324" s="41"/>
      <c r="Q324" s="41"/>
    </row>
    <row r="325" spans="1:17" x14ac:dyDescent="0.25">
      <c r="A325" s="6" t="s">
        <v>132</v>
      </c>
      <c r="B325" s="6" t="s">
        <v>133</v>
      </c>
      <c r="C325" s="7">
        <v>17075</v>
      </c>
      <c r="D325" s="8">
        <v>44874</v>
      </c>
      <c r="E325" s="8" t="s">
        <v>176</v>
      </c>
      <c r="F325" s="6" t="s">
        <v>14</v>
      </c>
      <c r="G325" s="6" t="s">
        <v>36</v>
      </c>
      <c r="H325" s="6" t="s">
        <v>158</v>
      </c>
      <c r="I325" s="8">
        <v>44982</v>
      </c>
      <c r="J325" s="7">
        <v>10</v>
      </c>
      <c r="K325" s="7">
        <v>1</v>
      </c>
      <c r="L325" s="9">
        <v>2145</v>
      </c>
      <c r="M325" s="14">
        <f t="shared" si="5"/>
        <v>2145</v>
      </c>
      <c r="N325" s="14"/>
      <c r="O325" s="41"/>
      <c r="P325" s="41"/>
      <c r="Q325" s="41"/>
    </row>
    <row r="326" spans="1:17" x14ac:dyDescent="0.25">
      <c r="A326" s="6" t="s">
        <v>126</v>
      </c>
      <c r="B326" s="6" t="s">
        <v>108</v>
      </c>
      <c r="C326" s="7">
        <v>17076</v>
      </c>
      <c r="D326" s="8">
        <v>44880</v>
      </c>
      <c r="E326" s="8" t="s">
        <v>176</v>
      </c>
      <c r="F326" s="6" t="s">
        <v>14</v>
      </c>
      <c r="G326" s="6" t="s">
        <v>21</v>
      </c>
      <c r="H326" s="6" t="s">
        <v>151</v>
      </c>
      <c r="I326" s="8">
        <v>44993</v>
      </c>
      <c r="J326" s="7">
        <v>15</v>
      </c>
      <c r="K326" s="7">
        <v>1</v>
      </c>
      <c r="L326" s="9">
        <v>2425</v>
      </c>
      <c r="M326" s="14">
        <f t="shared" si="5"/>
        <v>2425</v>
      </c>
      <c r="N326" s="14"/>
      <c r="O326" s="41"/>
      <c r="P326" s="41"/>
      <c r="Q326" s="41"/>
    </row>
    <row r="327" spans="1:17" x14ac:dyDescent="0.25">
      <c r="A327" s="6" t="s">
        <v>104</v>
      </c>
      <c r="B327" s="6" t="s">
        <v>105</v>
      </c>
      <c r="C327" s="7">
        <v>17102</v>
      </c>
      <c r="D327" s="8">
        <v>44881</v>
      </c>
      <c r="E327" s="8" t="s">
        <v>176</v>
      </c>
      <c r="F327" s="6" t="s">
        <v>14</v>
      </c>
      <c r="G327" s="6" t="s">
        <v>15</v>
      </c>
      <c r="H327" s="6" t="s">
        <v>147</v>
      </c>
      <c r="I327" s="8">
        <v>44999</v>
      </c>
      <c r="J327" s="7">
        <v>10</v>
      </c>
      <c r="K327" s="7">
        <v>4</v>
      </c>
      <c r="L327" s="9">
        <v>1950</v>
      </c>
      <c r="M327" s="14">
        <f t="shared" si="5"/>
        <v>7800</v>
      </c>
      <c r="N327" s="14"/>
      <c r="O327" s="41"/>
      <c r="P327" s="41"/>
      <c r="Q327" s="41"/>
    </row>
    <row r="328" spans="1:17" x14ac:dyDescent="0.25">
      <c r="A328" s="6" t="s">
        <v>119</v>
      </c>
      <c r="B328" s="6" t="s">
        <v>120</v>
      </c>
      <c r="C328" s="7">
        <v>17133</v>
      </c>
      <c r="D328" s="8">
        <v>44881</v>
      </c>
      <c r="E328" s="8" t="s">
        <v>176</v>
      </c>
      <c r="F328" s="6" t="s">
        <v>12</v>
      </c>
      <c r="G328" s="6" t="s">
        <v>24</v>
      </c>
      <c r="H328" s="6" t="s">
        <v>153</v>
      </c>
      <c r="I328" s="8">
        <v>44981</v>
      </c>
      <c r="J328" s="7">
        <v>15</v>
      </c>
      <c r="K328" s="7">
        <v>3</v>
      </c>
      <c r="L328" s="9">
        <v>2425</v>
      </c>
      <c r="M328" s="14">
        <f t="shared" si="5"/>
        <v>7275</v>
      </c>
      <c r="N328" s="14"/>
      <c r="O328" s="41"/>
      <c r="P328" s="41"/>
      <c r="Q328" s="41"/>
    </row>
    <row r="329" spans="1:17" x14ac:dyDescent="0.25">
      <c r="A329" s="6" t="s">
        <v>89</v>
      </c>
      <c r="B329" s="6" t="s">
        <v>90</v>
      </c>
      <c r="C329" s="7">
        <v>17172</v>
      </c>
      <c r="D329" s="8">
        <v>44886</v>
      </c>
      <c r="E329" s="8" t="s">
        <v>176</v>
      </c>
      <c r="F329" s="6" t="s">
        <v>14</v>
      </c>
      <c r="G329" s="6" t="s">
        <v>21</v>
      </c>
      <c r="H329" s="6" t="s">
        <v>151</v>
      </c>
      <c r="I329" s="8">
        <v>45000</v>
      </c>
      <c r="J329" s="7">
        <v>15</v>
      </c>
      <c r="K329" s="7">
        <v>2</v>
      </c>
      <c r="L329" s="9">
        <v>2425</v>
      </c>
      <c r="M329" s="14">
        <f t="shared" si="5"/>
        <v>4850</v>
      </c>
      <c r="N329" s="14"/>
      <c r="O329" s="41"/>
      <c r="P329" s="41"/>
      <c r="Q329" s="41"/>
    </row>
    <row r="330" spans="1:17" x14ac:dyDescent="0.25">
      <c r="A330" s="6" t="s">
        <v>59</v>
      </c>
      <c r="B330" s="6" t="s">
        <v>60</v>
      </c>
      <c r="C330" s="7">
        <v>17183</v>
      </c>
      <c r="D330" s="8">
        <v>44887</v>
      </c>
      <c r="E330" s="8" t="s">
        <v>176</v>
      </c>
      <c r="F330" s="6" t="s">
        <v>12</v>
      </c>
      <c r="G330" s="6" t="s">
        <v>23</v>
      </c>
      <c r="H330" s="6" t="s">
        <v>152</v>
      </c>
      <c r="I330" s="8">
        <v>45006</v>
      </c>
      <c r="J330" s="7">
        <v>15</v>
      </c>
      <c r="K330" s="7">
        <v>2</v>
      </c>
      <c r="L330" s="9">
        <v>2425</v>
      </c>
      <c r="M330" s="14">
        <f t="shared" si="5"/>
        <v>4850</v>
      </c>
      <c r="N330" s="14"/>
      <c r="O330" s="41"/>
      <c r="P330" s="41"/>
      <c r="Q330" s="41"/>
    </row>
    <row r="331" spans="1:17" x14ac:dyDescent="0.25">
      <c r="A331" s="6" t="s">
        <v>59</v>
      </c>
      <c r="B331" s="6" t="s">
        <v>60</v>
      </c>
      <c r="C331" s="7">
        <v>17184</v>
      </c>
      <c r="D331" s="8">
        <v>44888</v>
      </c>
      <c r="E331" s="8" t="s">
        <v>176</v>
      </c>
      <c r="F331" s="6" t="s">
        <v>14</v>
      </c>
      <c r="G331" s="6" t="s">
        <v>32</v>
      </c>
      <c r="H331" s="6" t="s">
        <v>156</v>
      </c>
      <c r="I331" s="8">
        <v>44993</v>
      </c>
      <c r="J331" s="7">
        <v>7</v>
      </c>
      <c r="K331" s="7">
        <v>2</v>
      </c>
      <c r="L331" s="9">
        <v>1665</v>
      </c>
      <c r="M331" s="14">
        <f t="shared" si="5"/>
        <v>3330</v>
      </c>
      <c r="N331" s="14"/>
      <c r="O331" s="41"/>
      <c r="P331" s="41"/>
      <c r="Q331" s="41"/>
    </row>
    <row r="332" spans="1:17" x14ac:dyDescent="0.25">
      <c r="A332" s="6" t="s">
        <v>83</v>
      </c>
      <c r="B332" s="6" t="s">
        <v>84</v>
      </c>
      <c r="C332" s="7">
        <v>17192</v>
      </c>
      <c r="D332" s="8">
        <v>44888</v>
      </c>
      <c r="E332" s="8" t="s">
        <v>177</v>
      </c>
      <c r="F332" s="6" t="s">
        <v>14</v>
      </c>
      <c r="G332" s="6" t="s">
        <v>21</v>
      </c>
      <c r="H332" s="6" t="s">
        <v>151</v>
      </c>
      <c r="I332" s="8">
        <v>44984</v>
      </c>
      <c r="J332" s="7">
        <v>15</v>
      </c>
      <c r="K332" s="7">
        <v>2</v>
      </c>
      <c r="L332" s="9">
        <v>2667.5</v>
      </c>
      <c r="M332" s="14">
        <f t="shared" si="5"/>
        <v>5335</v>
      </c>
      <c r="N332" s="14"/>
      <c r="O332" s="41"/>
      <c r="P332" s="41"/>
      <c r="Q332" s="41"/>
    </row>
    <row r="333" spans="1:17" x14ac:dyDescent="0.25">
      <c r="A333" s="6" t="s">
        <v>87</v>
      </c>
      <c r="B333" s="6" t="s">
        <v>88</v>
      </c>
      <c r="C333" s="7">
        <v>17198</v>
      </c>
      <c r="D333" s="8">
        <v>44888</v>
      </c>
      <c r="E333" s="8" t="s">
        <v>176</v>
      </c>
      <c r="F333" s="6" t="s">
        <v>14</v>
      </c>
      <c r="G333" s="6" t="s">
        <v>21</v>
      </c>
      <c r="H333" s="6" t="s">
        <v>166</v>
      </c>
      <c r="I333" s="8">
        <v>44978</v>
      </c>
      <c r="J333" s="7">
        <v>8</v>
      </c>
      <c r="K333" s="7">
        <v>1</v>
      </c>
      <c r="L333" s="9">
        <v>1936</v>
      </c>
      <c r="M333" s="14">
        <f t="shared" si="5"/>
        <v>1936</v>
      </c>
      <c r="N333" s="14"/>
      <c r="O333" s="41"/>
      <c r="P333" s="41"/>
      <c r="Q333" s="41"/>
    </row>
    <row r="334" spans="1:17" x14ac:dyDescent="0.25">
      <c r="A334" s="6" t="s">
        <v>43</v>
      </c>
      <c r="B334" s="6" t="s">
        <v>44</v>
      </c>
      <c r="C334" s="7">
        <v>17201</v>
      </c>
      <c r="D334" s="8">
        <v>44889</v>
      </c>
      <c r="E334" s="8" t="s">
        <v>177</v>
      </c>
      <c r="F334" s="6" t="s">
        <v>12</v>
      </c>
      <c r="G334" s="6" t="s">
        <v>24</v>
      </c>
      <c r="H334" s="6" t="s">
        <v>153</v>
      </c>
      <c r="I334" s="8">
        <v>45004</v>
      </c>
      <c r="J334" s="7">
        <v>15</v>
      </c>
      <c r="K334" s="7">
        <v>2</v>
      </c>
      <c r="L334" s="9">
        <v>2425</v>
      </c>
      <c r="M334" s="14">
        <f t="shared" si="5"/>
        <v>4850</v>
      </c>
      <c r="N334" s="14"/>
      <c r="O334" s="41"/>
      <c r="P334" s="41"/>
      <c r="Q334" s="41"/>
    </row>
    <row r="335" spans="1:17" x14ac:dyDescent="0.25">
      <c r="A335" s="6" t="s">
        <v>113</v>
      </c>
      <c r="B335" s="6" t="s">
        <v>114</v>
      </c>
      <c r="C335" s="7">
        <v>17202</v>
      </c>
      <c r="D335" s="8">
        <v>44889</v>
      </c>
      <c r="E335" s="8" t="s">
        <v>176</v>
      </c>
      <c r="F335" s="6" t="s">
        <v>12</v>
      </c>
      <c r="G335" s="6" t="s">
        <v>24</v>
      </c>
      <c r="H335" s="6" t="s">
        <v>153</v>
      </c>
      <c r="I335" s="8">
        <v>44995</v>
      </c>
      <c r="J335" s="7">
        <v>15</v>
      </c>
      <c r="K335" s="7">
        <v>2</v>
      </c>
      <c r="L335" s="9">
        <v>2425</v>
      </c>
      <c r="M335" s="14">
        <f t="shared" si="5"/>
        <v>4850</v>
      </c>
      <c r="N335" s="14"/>
      <c r="O335" s="41"/>
      <c r="P335" s="41"/>
      <c r="Q335" s="41"/>
    </row>
    <row r="336" spans="1:17" x14ac:dyDescent="0.25">
      <c r="A336" s="6" t="s">
        <v>124</v>
      </c>
      <c r="B336" s="6" t="s">
        <v>125</v>
      </c>
      <c r="C336" s="7">
        <v>17204</v>
      </c>
      <c r="D336" s="8">
        <v>44892</v>
      </c>
      <c r="E336" s="8" t="s">
        <v>176</v>
      </c>
      <c r="F336" s="6" t="s">
        <v>12</v>
      </c>
      <c r="G336" s="6" t="s">
        <v>24</v>
      </c>
      <c r="H336" s="6" t="s">
        <v>153</v>
      </c>
      <c r="I336" s="8">
        <v>44987</v>
      </c>
      <c r="J336" s="7">
        <v>15</v>
      </c>
      <c r="K336" s="7">
        <v>1</v>
      </c>
      <c r="L336" s="9">
        <v>2667.5</v>
      </c>
      <c r="M336" s="14">
        <f t="shared" si="5"/>
        <v>2667.5</v>
      </c>
      <c r="N336" s="14"/>
      <c r="O336" s="41"/>
      <c r="P336" s="41"/>
      <c r="Q336" s="41"/>
    </row>
    <row r="337" spans="1:17" x14ac:dyDescent="0.25">
      <c r="A337" s="6" t="s">
        <v>111</v>
      </c>
      <c r="B337" s="6" t="s">
        <v>112</v>
      </c>
      <c r="C337" s="7">
        <v>17205</v>
      </c>
      <c r="D337" s="8">
        <v>44893</v>
      </c>
      <c r="E337" s="8" t="s">
        <v>177</v>
      </c>
      <c r="F337" s="6" t="s">
        <v>10</v>
      </c>
      <c r="G337" s="6" t="s">
        <v>17</v>
      </c>
      <c r="H337" s="6" t="s">
        <v>149</v>
      </c>
      <c r="I337" s="8">
        <v>45001</v>
      </c>
      <c r="J337" s="7">
        <v>7</v>
      </c>
      <c r="K337" s="7">
        <v>1</v>
      </c>
      <c r="L337" s="9">
        <v>1831.5</v>
      </c>
      <c r="M337" s="14">
        <f t="shared" si="5"/>
        <v>1831.5</v>
      </c>
      <c r="N337" s="14"/>
      <c r="O337" s="41"/>
      <c r="P337" s="41"/>
      <c r="Q337" s="41"/>
    </row>
    <row r="338" spans="1:17" x14ac:dyDescent="0.25">
      <c r="A338" s="6" t="s">
        <v>65</v>
      </c>
      <c r="B338" s="6" t="s">
        <v>66</v>
      </c>
      <c r="C338" s="7">
        <v>17206</v>
      </c>
      <c r="D338" s="8">
        <v>44894</v>
      </c>
      <c r="E338" s="8" t="s">
        <v>177</v>
      </c>
      <c r="F338" s="6" t="s">
        <v>10</v>
      </c>
      <c r="G338" s="6" t="s">
        <v>17</v>
      </c>
      <c r="H338" s="6" t="s">
        <v>149</v>
      </c>
      <c r="I338" s="8">
        <v>44994</v>
      </c>
      <c r="J338" s="7">
        <v>7</v>
      </c>
      <c r="K338" s="7">
        <v>2</v>
      </c>
      <c r="L338" s="9">
        <v>1665</v>
      </c>
      <c r="M338" s="14">
        <f t="shared" si="5"/>
        <v>3330</v>
      </c>
      <c r="N338" s="14"/>
      <c r="O338" s="41"/>
      <c r="P338" s="41"/>
      <c r="Q338" s="41"/>
    </row>
    <row r="339" spans="1:17" x14ac:dyDescent="0.25">
      <c r="A339" s="6" t="s">
        <v>40</v>
      </c>
      <c r="B339" s="6" t="s">
        <v>41</v>
      </c>
      <c r="C339" s="7">
        <v>17209</v>
      </c>
      <c r="D339" s="8">
        <v>44894</v>
      </c>
      <c r="E339" s="8" t="s">
        <v>176</v>
      </c>
      <c r="F339" s="6" t="s">
        <v>22</v>
      </c>
      <c r="G339" s="6" t="s">
        <v>141</v>
      </c>
      <c r="H339" s="6" t="s">
        <v>170</v>
      </c>
      <c r="I339" s="8">
        <v>44994</v>
      </c>
      <c r="J339" s="7">
        <v>5</v>
      </c>
      <c r="K339" s="7">
        <v>1</v>
      </c>
      <c r="L339" s="9">
        <v>1622.5</v>
      </c>
      <c r="M339" s="14">
        <f t="shared" si="5"/>
        <v>1622.5</v>
      </c>
      <c r="N339" s="14"/>
      <c r="O339" s="41"/>
      <c r="P339" s="41"/>
      <c r="Q339" s="41"/>
    </row>
    <row r="340" spans="1:17" x14ac:dyDescent="0.25">
      <c r="A340" s="6" t="s">
        <v>47</v>
      </c>
      <c r="B340" s="6" t="s">
        <v>48</v>
      </c>
      <c r="C340" s="7">
        <v>17214</v>
      </c>
      <c r="D340" s="8">
        <v>44894</v>
      </c>
      <c r="E340" s="8" t="s">
        <v>176</v>
      </c>
      <c r="F340" s="6" t="s">
        <v>14</v>
      </c>
      <c r="G340" s="6" t="s">
        <v>21</v>
      </c>
      <c r="H340" s="6" t="s">
        <v>166</v>
      </c>
      <c r="I340" s="8">
        <v>45014</v>
      </c>
      <c r="J340" s="7">
        <v>8</v>
      </c>
      <c r="K340" s="7">
        <v>1</v>
      </c>
      <c r="L340" s="9">
        <v>1760</v>
      </c>
      <c r="M340" s="14">
        <f t="shared" si="5"/>
        <v>1760</v>
      </c>
      <c r="N340" s="14"/>
      <c r="O340" s="41"/>
      <c r="P340" s="41"/>
      <c r="Q340" s="41"/>
    </row>
    <row r="341" spans="1:17" x14ac:dyDescent="0.25">
      <c r="A341" s="6" t="s">
        <v>106</v>
      </c>
      <c r="B341" s="6" t="s">
        <v>107</v>
      </c>
      <c r="C341" s="7">
        <v>17216</v>
      </c>
      <c r="D341" s="8">
        <v>44895</v>
      </c>
      <c r="E341" s="8" t="s">
        <v>176</v>
      </c>
      <c r="F341" s="6" t="s">
        <v>14</v>
      </c>
      <c r="G341" s="6" t="s">
        <v>21</v>
      </c>
      <c r="H341" s="6" t="s">
        <v>166</v>
      </c>
      <c r="I341" s="8">
        <v>45004</v>
      </c>
      <c r="J341" s="7">
        <v>8</v>
      </c>
      <c r="K341" s="7">
        <v>2</v>
      </c>
      <c r="L341" s="9">
        <v>1936</v>
      </c>
      <c r="M341" s="14">
        <f t="shared" si="5"/>
        <v>3872</v>
      </c>
      <c r="N341" s="14"/>
      <c r="O341" s="41"/>
      <c r="P341" s="41"/>
      <c r="Q341" s="41"/>
    </row>
    <row r="342" spans="1:17" x14ac:dyDescent="0.25">
      <c r="A342" s="6" t="s">
        <v>129</v>
      </c>
      <c r="B342" s="6" t="s">
        <v>130</v>
      </c>
      <c r="C342" s="7">
        <v>17218</v>
      </c>
      <c r="D342" s="8">
        <v>44902</v>
      </c>
      <c r="E342" s="8" t="s">
        <v>177</v>
      </c>
      <c r="F342" s="6" t="s">
        <v>14</v>
      </c>
      <c r="G342" s="6" t="s">
        <v>21</v>
      </c>
      <c r="H342" s="6" t="s">
        <v>166</v>
      </c>
      <c r="I342" s="8">
        <v>44997</v>
      </c>
      <c r="J342" s="7">
        <v>8</v>
      </c>
      <c r="K342" s="7">
        <v>1</v>
      </c>
      <c r="L342" s="9">
        <v>1760</v>
      </c>
      <c r="M342" s="14">
        <f t="shared" si="5"/>
        <v>1760</v>
      </c>
      <c r="N342" s="14"/>
      <c r="O342" s="41"/>
      <c r="P342" s="41"/>
      <c r="Q342" s="41"/>
    </row>
    <row r="343" spans="1:17" x14ac:dyDescent="0.25">
      <c r="A343" s="6" t="s">
        <v>94</v>
      </c>
      <c r="B343" s="6" t="s">
        <v>95</v>
      </c>
      <c r="C343" s="7">
        <v>17223</v>
      </c>
      <c r="D343" s="8">
        <v>44902</v>
      </c>
      <c r="E343" s="8" t="s">
        <v>176</v>
      </c>
      <c r="F343" s="6" t="s">
        <v>14</v>
      </c>
      <c r="G343" s="6" t="s">
        <v>21</v>
      </c>
      <c r="H343" s="6" t="s">
        <v>151</v>
      </c>
      <c r="I343" s="8">
        <v>45019</v>
      </c>
      <c r="J343" s="7">
        <v>15</v>
      </c>
      <c r="K343" s="7">
        <v>1</v>
      </c>
      <c r="L343" s="9">
        <v>2425</v>
      </c>
      <c r="M343" s="14">
        <f t="shared" si="5"/>
        <v>2425</v>
      </c>
      <c r="N343" s="14"/>
      <c r="O343" s="41"/>
      <c r="P343" s="41"/>
      <c r="Q343" s="41"/>
    </row>
    <row r="344" spans="1:17" x14ac:dyDescent="0.25">
      <c r="A344" s="6" t="s">
        <v>51</v>
      </c>
      <c r="B344" s="6" t="s">
        <v>52</v>
      </c>
      <c r="C344" s="7">
        <v>17236</v>
      </c>
      <c r="D344" s="8">
        <v>44906</v>
      </c>
      <c r="E344" s="8" t="s">
        <v>176</v>
      </c>
      <c r="F344" s="6" t="s">
        <v>142</v>
      </c>
      <c r="G344" s="6" t="s">
        <v>143</v>
      </c>
      <c r="H344" s="6" t="s">
        <v>172</v>
      </c>
      <c r="I344" s="8">
        <v>45001</v>
      </c>
      <c r="J344" s="7">
        <v>8</v>
      </c>
      <c r="K344" s="7">
        <v>1</v>
      </c>
      <c r="L344" s="9">
        <v>1936</v>
      </c>
      <c r="M344" s="14">
        <f t="shared" si="5"/>
        <v>1936</v>
      </c>
      <c r="N344" s="14"/>
      <c r="O344" s="41"/>
      <c r="P344" s="41"/>
      <c r="Q344" s="41"/>
    </row>
    <row r="345" spans="1:17" x14ac:dyDescent="0.25">
      <c r="A345" s="6" t="s">
        <v>85</v>
      </c>
      <c r="B345" s="6" t="s">
        <v>86</v>
      </c>
      <c r="C345" s="7">
        <v>17241</v>
      </c>
      <c r="D345" s="8">
        <v>44906</v>
      </c>
      <c r="E345" s="8" t="s">
        <v>177</v>
      </c>
      <c r="F345" s="6" t="s">
        <v>12</v>
      </c>
      <c r="G345" s="6" t="s">
        <v>13</v>
      </c>
      <c r="H345" s="6" t="s">
        <v>146</v>
      </c>
      <c r="I345" s="8">
        <v>45006</v>
      </c>
      <c r="J345" s="7">
        <v>12</v>
      </c>
      <c r="K345" s="7">
        <v>1</v>
      </c>
      <c r="L345" s="9">
        <v>2354</v>
      </c>
      <c r="M345" s="14">
        <f t="shared" si="5"/>
        <v>2354</v>
      </c>
      <c r="N345" s="14"/>
      <c r="O345" s="41"/>
      <c r="P345" s="41"/>
      <c r="Q345" s="41"/>
    </row>
    <row r="346" spans="1:17" x14ac:dyDescent="0.25">
      <c r="A346" s="6" t="s">
        <v>115</v>
      </c>
      <c r="B346" s="6" t="s">
        <v>116</v>
      </c>
      <c r="C346" s="7">
        <v>17243</v>
      </c>
      <c r="D346" s="8">
        <v>44906</v>
      </c>
      <c r="E346" s="8" t="s">
        <v>177</v>
      </c>
      <c r="F346" s="6" t="s">
        <v>14</v>
      </c>
      <c r="G346" s="6" t="s">
        <v>32</v>
      </c>
      <c r="H346" s="6" t="s">
        <v>156</v>
      </c>
      <c r="I346" s="8">
        <v>45025</v>
      </c>
      <c r="J346" s="7">
        <v>7</v>
      </c>
      <c r="K346" s="7">
        <v>1</v>
      </c>
      <c r="L346" s="9">
        <v>1831.5</v>
      </c>
      <c r="M346" s="14">
        <f t="shared" si="5"/>
        <v>1831.5</v>
      </c>
      <c r="N346" s="14"/>
      <c r="O346" s="41"/>
      <c r="P346" s="41"/>
      <c r="Q346" s="41"/>
    </row>
    <row r="347" spans="1:17" x14ac:dyDescent="0.25">
      <c r="A347" s="6" t="s">
        <v>47</v>
      </c>
      <c r="B347" s="6" t="s">
        <v>48</v>
      </c>
      <c r="C347" s="7">
        <v>17251</v>
      </c>
      <c r="D347" s="8">
        <v>44907</v>
      </c>
      <c r="E347" s="8" t="s">
        <v>176</v>
      </c>
      <c r="F347" s="6" t="s">
        <v>10</v>
      </c>
      <c r="G347" s="6" t="s">
        <v>139</v>
      </c>
      <c r="H347" s="6" t="s">
        <v>163</v>
      </c>
      <c r="I347" s="8">
        <v>45012</v>
      </c>
      <c r="J347" s="7">
        <v>15</v>
      </c>
      <c r="K347" s="7">
        <v>1</v>
      </c>
      <c r="L347" s="9">
        <v>2667.5</v>
      </c>
      <c r="M347" s="14">
        <f t="shared" si="5"/>
        <v>2667.5</v>
      </c>
      <c r="N347" s="14"/>
      <c r="O347" s="41"/>
      <c r="P347" s="41"/>
      <c r="Q347" s="41"/>
    </row>
    <row r="348" spans="1:17" x14ac:dyDescent="0.25">
      <c r="A348" s="6" t="s">
        <v>127</v>
      </c>
      <c r="B348" s="6" t="s">
        <v>128</v>
      </c>
      <c r="C348" s="7">
        <v>17252</v>
      </c>
      <c r="D348" s="8">
        <v>44907</v>
      </c>
      <c r="E348" s="8" t="s">
        <v>177</v>
      </c>
      <c r="F348" s="6" t="s">
        <v>14</v>
      </c>
      <c r="G348" s="6" t="s">
        <v>21</v>
      </c>
      <c r="H348" s="6" t="s">
        <v>151</v>
      </c>
      <c r="I348" s="8">
        <v>45026</v>
      </c>
      <c r="J348" s="7">
        <v>15</v>
      </c>
      <c r="K348" s="7">
        <v>1</v>
      </c>
      <c r="L348" s="9">
        <v>2425</v>
      </c>
      <c r="M348" s="14">
        <f t="shared" si="5"/>
        <v>2425</v>
      </c>
      <c r="N348" s="14"/>
      <c r="O348" s="41"/>
      <c r="P348" s="41"/>
      <c r="Q348" s="41"/>
    </row>
    <row r="349" spans="1:17" x14ac:dyDescent="0.25">
      <c r="A349" s="6" t="s">
        <v>102</v>
      </c>
      <c r="B349" s="6" t="s">
        <v>103</v>
      </c>
      <c r="C349" s="7">
        <v>17256</v>
      </c>
      <c r="D349" s="8">
        <v>44908</v>
      </c>
      <c r="E349" s="8" t="s">
        <v>177</v>
      </c>
      <c r="F349" s="6" t="s">
        <v>12</v>
      </c>
      <c r="G349" s="6" t="s">
        <v>24</v>
      </c>
      <c r="H349" s="6" t="s">
        <v>153</v>
      </c>
      <c r="I349" s="8">
        <v>45014</v>
      </c>
      <c r="J349" s="7">
        <v>15</v>
      </c>
      <c r="K349" s="7">
        <v>2</v>
      </c>
      <c r="L349" s="9">
        <v>2667.5</v>
      </c>
      <c r="M349" s="14">
        <f t="shared" si="5"/>
        <v>5335</v>
      </c>
      <c r="N349" s="14"/>
      <c r="O349" s="41"/>
      <c r="P349" s="41"/>
      <c r="Q349" s="41"/>
    </row>
    <row r="350" spans="1:17" x14ac:dyDescent="0.25">
      <c r="A350" s="6" t="s">
        <v>53</v>
      </c>
      <c r="B350" s="6" t="s">
        <v>54</v>
      </c>
      <c r="C350" s="7">
        <v>17262</v>
      </c>
      <c r="D350" s="8">
        <v>44908</v>
      </c>
      <c r="E350" s="8" t="s">
        <v>176</v>
      </c>
      <c r="F350" s="6" t="s">
        <v>14</v>
      </c>
      <c r="G350" s="6" t="s">
        <v>32</v>
      </c>
      <c r="H350" s="6" t="s">
        <v>156</v>
      </c>
      <c r="I350" s="8">
        <v>45016</v>
      </c>
      <c r="J350" s="7">
        <v>7</v>
      </c>
      <c r="K350" s="7">
        <v>1</v>
      </c>
      <c r="L350" s="9">
        <v>1831.5</v>
      </c>
      <c r="M350" s="14">
        <f t="shared" si="5"/>
        <v>1831.5</v>
      </c>
      <c r="N350" s="14"/>
      <c r="O350" s="41"/>
      <c r="P350" s="41"/>
      <c r="Q350" s="41"/>
    </row>
    <row r="351" spans="1:17" x14ac:dyDescent="0.25">
      <c r="A351" s="6" t="s">
        <v>136</v>
      </c>
      <c r="B351" s="6" t="s">
        <v>137</v>
      </c>
      <c r="C351" s="7">
        <v>17264</v>
      </c>
      <c r="D351" s="8">
        <v>44908</v>
      </c>
      <c r="E351" s="8" t="s">
        <v>177</v>
      </c>
      <c r="F351" s="6" t="s">
        <v>22</v>
      </c>
      <c r="G351" s="6" t="s">
        <v>141</v>
      </c>
      <c r="H351" s="6" t="s">
        <v>170</v>
      </c>
      <c r="I351" s="8">
        <v>45006</v>
      </c>
      <c r="J351" s="7">
        <v>5</v>
      </c>
      <c r="K351" s="7">
        <v>2</v>
      </c>
      <c r="L351" s="9">
        <v>1622.5</v>
      </c>
      <c r="M351" s="14">
        <f t="shared" si="5"/>
        <v>3245</v>
      </c>
      <c r="N351" s="14"/>
      <c r="O351" s="41"/>
      <c r="P351" s="41"/>
      <c r="Q351" s="41"/>
    </row>
    <row r="352" spans="1:17" x14ac:dyDescent="0.25">
      <c r="A352" s="6" t="s">
        <v>109</v>
      </c>
      <c r="B352" s="6" t="s">
        <v>110</v>
      </c>
      <c r="C352" s="7">
        <v>17266</v>
      </c>
      <c r="D352" s="8">
        <v>44909</v>
      </c>
      <c r="E352" s="8" t="s">
        <v>176</v>
      </c>
      <c r="F352" s="6" t="s">
        <v>10</v>
      </c>
      <c r="G352" s="6" t="s">
        <v>139</v>
      </c>
      <c r="H352" s="6" t="s">
        <v>163</v>
      </c>
      <c r="I352" s="8">
        <v>45021</v>
      </c>
      <c r="J352" s="7">
        <v>15</v>
      </c>
      <c r="K352" s="7">
        <v>2</v>
      </c>
      <c r="L352" s="9">
        <v>2667.5</v>
      </c>
      <c r="M352" s="14">
        <f t="shared" si="5"/>
        <v>5335</v>
      </c>
      <c r="N352" s="14"/>
      <c r="O352" s="41"/>
      <c r="P352" s="41"/>
      <c r="Q352" s="41"/>
    </row>
    <row r="353" spans="1:17" x14ac:dyDescent="0.25">
      <c r="A353" s="6" t="s">
        <v>76</v>
      </c>
      <c r="B353" s="6" t="s">
        <v>77</v>
      </c>
      <c r="C353" s="7">
        <v>17268</v>
      </c>
      <c r="D353" s="8">
        <v>44913</v>
      </c>
      <c r="E353" s="8" t="s">
        <v>176</v>
      </c>
      <c r="F353" s="6" t="s">
        <v>10</v>
      </c>
      <c r="G353" s="6" t="s">
        <v>17</v>
      </c>
      <c r="H353" s="6" t="s">
        <v>149</v>
      </c>
      <c r="I353" s="8">
        <v>45017</v>
      </c>
      <c r="J353" s="7">
        <v>7</v>
      </c>
      <c r="K353" s="7">
        <v>2</v>
      </c>
      <c r="L353" s="9">
        <v>1831.5</v>
      </c>
      <c r="M353" s="14">
        <f t="shared" si="5"/>
        <v>3663</v>
      </c>
      <c r="N353" s="14"/>
      <c r="O353" s="41"/>
      <c r="P353" s="41"/>
      <c r="Q353" s="41"/>
    </row>
    <row r="354" spans="1:17" x14ac:dyDescent="0.25">
      <c r="A354" s="6" t="s">
        <v>30</v>
      </c>
      <c r="B354" s="6" t="s">
        <v>31</v>
      </c>
      <c r="C354" s="7">
        <v>17269</v>
      </c>
      <c r="D354" s="8">
        <v>44914</v>
      </c>
      <c r="E354" s="8" t="s">
        <v>177</v>
      </c>
      <c r="F354" s="6" t="s">
        <v>12</v>
      </c>
      <c r="G354" s="6" t="s">
        <v>24</v>
      </c>
      <c r="H354" s="6" t="s">
        <v>153</v>
      </c>
      <c r="I354" s="8">
        <v>45012</v>
      </c>
      <c r="J354" s="7">
        <v>15</v>
      </c>
      <c r="K354" s="7">
        <v>2</v>
      </c>
      <c r="L354" s="9">
        <v>2667.5</v>
      </c>
      <c r="M354" s="14">
        <f t="shared" si="5"/>
        <v>5335</v>
      </c>
      <c r="N354" s="14"/>
      <c r="O354" s="41"/>
      <c r="P354" s="41"/>
      <c r="Q354" s="41"/>
    </row>
    <row r="355" spans="1:17" x14ac:dyDescent="0.25">
      <c r="A355" s="6" t="s">
        <v>117</v>
      </c>
      <c r="B355" s="6" t="s">
        <v>118</v>
      </c>
      <c r="C355" s="7">
        <v>17270</v>
      </c>
      <c r="D355" s="8">
        <v>44914</v>
      </c>
      <c r="E355" s="8" t="s">
        <v>177</v>
      </c>
      <c r="F355" s="6" t="s">
        <v>22</v>
      </c>
      <c r="G355" s="6" t="s">
        <v>141</v>
      </c>
      <c r="H355" s="6" t="s">
        <v>170</v>
      </c>
      <c r="I355" s="8">
        <v>45012</v>
      </c>
      <c r="J355" s="7">
        <v>5</v>
      </c>
      <c r="K355" s="7">
        <v>2</v>
      </c>
      <c r="L355" s="9">
        <v>1475</v>
      </c>
      <c r="M355" s="14">
        <f t="shared" si="5"/>
        <v>2950</v>
      </c>
      <c r="N355" s="14"/>
      <c r="O355" s="41"/>
      <c r="P355" s="41"/>
      <c r="Q355" s="41"/>
    </row>
    <row r="356" spans="1:17" x14ac:dyDescent="0.25">
      <c r="A356" s="6" t="s">
        <v>61</v>
      </c>
      <c r="B356" s="6" t="s">
        <v>62</v>
      </c>
      <c r="C356" s="7">
        <v>17271</v>
      </c>
      <c r="D356" s="8">
        <v>44916</v>
      </c>
      <c r="E356" s="8" t="s">
        <v>176</v>
      </c>
      <c r="F356" s="6" t="s">
        <v>12</v>
      </c>
      <c r="G356" s="6" t="s">
        <v>24</v>
      </c>
      <c r="H356" s="6" t="s">
        <v>153</v>
      </c>
      <c r="I356" s="8">
        <v>45008</v>
      </c>
      <c r="J356" s="7">
        <v>15</v>
      </c>
      <c r="K356" s="7">
        <v>1</v>
      </c>
      <c r="L356" s="9">
        <v>2425</v>
      </c>
      <c r="M356" s="14">
        <f t="shared" si="5"/>
        <v>2425</v>
      </c>
      <c r="N356" s="14"/>
      <c r="O356" s="41"/>
      <c r="P356" s="41"/>
      <c r="Q356" s="41"/>
    </row>
    <row r="357" spans="1:17" x14ac:dyDescent="0.25">
      <c r="A357" s="6" t="s">
        <v>40</v>
      </c>
      <c r="B357" s="6" t="s">
        <v>41</v>
      </c>
      <c r="C357" s="7">
        <v>17278</v>
      </c>
      <c r="D357" s="8">
        <v>44917</v>
      </c>
      <c r="E357" s="8" t="s">
        <v>177</v>
      </c>
      <c r="F357" s="6" t="s">
        <v>12</v>
      </c>
      <c r="G357" s="6" t="s">
        <v>24</v>
      </c>
      <c r="H357" s="6" t="s">
        <v>153</v>
      </c>
      <c r="I357" s="8">
        <v>45019</v>
      </c>
      <c r="J357" s="7">
        <v>15</v>
      </c>
      <c r="K357" s="7">
        <v>1</v>
      </c>
      <c r="L357" s="9">
        <v>2667.5</v>
      </c>
      <c r="M357" s="14">
        <f t="shared" si="5"/>
        <v>2667.5</v>
      </c>
      <c r="N357" s="14"/>
      <c r="O357" s="41"/>
      <c r="P357" s="41"/>
      <c r="Q357" s="41"/>
    </row>
    <row r="358" spans="1:17" x14ac:dyDescent="0.25">
      <c r="A358" s="6" t="s">
        <v>33</v>
      </c>
      <c r="B358" s="6" t="s">
        <v>97</v>
      </c>
      <c r="C358" s="7">
        <v>17280</v>
      </c>
      <c r="D358" s="8">
        <v>44917</v>
      </c>
      <c r="E358" s="8" t="s">
        <v>176</v>
      </c>
      <c r="F358" s="6" t="s">
        <v>10</v>
      </c>
      <c r="G358" s="6" t="s">
        <v>17</v>
      </c>
      <c r="H358" s="6" t="s">
        <v>149</v>
      </c>
      <c r="I358" s="8">
        <v>45022</v>
      </c>
      <c r="J358" s="7">
        <v>7</v>
      </c>
      <c r="K358" s="7">
        <v>1</v>
      </c>
      <c r="L358" s="9">
        <v>1665</v>
      </c>
      <c r="M358" s="14">
        <f t="shared" si="5"/>
        <v>1665</v>
      </c>
      <c r="N358" s="14"/>
      <c r="O358" s="41"/>
      <c r="P358" s="41"/>
      <c r="Q358" s="41"/>
    </row>
    <row r="359" spans="1:17" x14ac:dyDescent="0.25">
      <c r="A359" s="6" t="s">
        <v>72</v>
      </c>
      <c r="B359" s="6" t="s">
        <v>31</v>
      </c>
      <c r="C359" s="7">
        <v>17281</v>
      </c>
      <c r="D359" s="8">
        <v>44917</v>
      </c>
      <c r="E359" s="8" t="s">
        <v>177</v>
      </c>
      <c r="F359" s="6" t="s">
        <v>14</v>
      </c>
      <c r="G359" s="6" t="s">
        <v>21</v>
      </c>
      <c r="H359" s="6" t="s">
        <v>151</v>
      </c>
      <c r="I359" s="8">
        <v>45032</v>
      </c>
      <c r="J359" s="7">
        <v>15</v>
      </c>
      <c r="K359" s="7">
        <v>2</v>
      </c>
      <c r="L359" s="9">
        <v>2425</v>
      </c>
      <c r="M359" s="14">
        <f t="shared" si="5"/>
        <v>4850</v>
      </c>
      <c r="N359" s="14"/>
      <c r="O359" s="41"/>
      <c r="P359" s="41"/>
      <c r="Q359" s="41"/>
    </row>
    <row r="360" spans="1:17" x14ac:dyDescent="0.25">
      <c r="A360" s="6" t="s">
        <v>55</v>
      </c>
      <c r="B360" s="6" t="s">
        <v>56</v>
      </c>
      <c r="C360" s="7">
        <v>17285</v>
      </c>
      <c r="D360" s="8">
        <v>44920</v>
      </c>
      <c r="E360" s="8" t="s">
        <v>176</v>
      </c>
      <c r="F360" s="6" t="s">
        <v>22</v>
      </c>
      <c r="G360" s="6" t="s">
        <v>141</v>
      </c>
      <c r="H360" s="6" t="s">
        <v>170</v>
      </c>
      <c r="I360" s="8">
        <v>45019</v>
      </c>
      <c r="J360" s="7">
        <v>5</v>
      </c>
      <c r="K360" s="7">
        <v>2</v>
      </c>
      <c r="L360" s="9">
        <v>1475</v>
      </c>
      <c r="M360" s="14">
        <f t="shared" si="5"/>
        <v>2950</v>
      </c>
      <c r="N360" s="14"/>
      <c r="O360" s="41"/>
      <c r="P360" s="41"/>
      <c r="Q360" s="41"/>
    </row>
    <row r="361" spans="1:17" x14ac:dyDescent="0.25">
      <c r="A361" s="6" t="s">
        <v>73</v>
      </c>
      <c r="B361" s="6" t="s">
        <v>74</v>
      </c>
      <c r="C361" s="7">
        <v>17295</v>
      </c>
      <c r="D361" s="8">
        <v>44922</v>
      </c>
      <c r="E361" s="8" t="s">
        <v>177</v>
      </c>
      <c r="F361" s="6" t="s">
        <v>22</v>
      </c>
      <c r="G361" s="6" t="s">
        <v>141</v>
      </c>
      <c r="H361" s="6" t="s">
        <v>171</v>
      </c>
      <c r="I361" s="8">
        <v>45013</v>
      </c>
      <c r="J361" s="7">
        <v>15</v>
      </c>
      <c r="K361" s="7">
        <v>1</v>
      </c>
      <c r="L361" s="9">
        <v>2425</v>
      </c>
      <c r="M361" s="14">
        <f t="shared" si="5"/>
        <v>2425</v>
      </c>
      <c r="N361" s="14"/>
      <c r="O361" s="41"/>
      <c r="P361" s="41"/>
      <c r="Q361" s="41"/>
    </row>
    <row r="362" spans="1:17" x14ac:dyDescent="0.25">
      <c r="A362" s="6" t="s">
        <v>19</v>
      </c>
      <c r="B362" s="6" t="s">
        <v>20</v>
      </c>
      <c r="C362" s="7">
        <v>17300</v>
      </c>
      <c r="D362" s="8">
        <v>44922</v>
      </c>
      <c r="E362" s="8" t="s">
        <v>176</v>
      </c>
      <c r="F362" s="6" t="s">
        <v>14</v>
      </c>
      <c r="G362" s="6" t="s">
        <v>21</v>
      </c>
      <c r="H362" s="6" t="s">
        <v>151</v>
      </c>
      <c r="I362" s="8">
        <v>45028</v>
      </c>
      <c r="J362" s="7">
        <v>15</v>
      </c>
      <c r="K362" s="7">
        <v>3</v>
      </c>
      <c r="L362" s="9">
        <v>2425</v>
      </c>
      <c r="M362" s="14">
        <f t="shared" si="5"/>
        <v>7275</v>
      </c>
      <c r="N362" s="14"/>
      <c r="O362" s="41"/>
      <c r="P362" s="41"/>
      <c r="Q362" s="41"/>
    </row>
    <row r="363" spans="1:17" x14ac:dyDescent="0.25">
      <c r="A363" s="6" t="s">
        <v>89</v>
      </c>
      <c r="B363" s="6" t="s">
        <v>90</v>
      </c>
      <c r="C363" s="7">
        <v>17301</v>
      </c>
      <c r="D363" s="8">
        <v>44923</v>
      </c>
      <c r="E363" s="8" t="s">
        <v>176</v>
      </c>
      <c r="F363" s="6" t="s">
        <v>12</v>
      </c>
      <c r="G363" s="6" t="s">
        <v>144</v>
      </c>
      <c r="H363" s="6" t="s">
        <v>174</v>
      </c>
      <c r="I363" s="8">
        <v>45018</v>
      </c>
      <c r="J363" s="7">
        <v>15</v>
      </c>
      <c r="K363" s="7">
        <v>1</v>
      </c>
      <c r="L363" s="9">
        <v>2667.5</v>
      </c>
      <c r="M363" s="14">
        <f t="shared" si="5"/>
        <v>2667.5</v>
      </c>
      <c r="N363" s="14"/>
      <c r="O363" s="41"/>
      <c r="P363" s="41"/>
      <c r="Q363" s="41"/>
    </row>
    <row r="364" spans="1:17" x14ac:dyDescent="0.25">
      <c r="A364" s="6" t="s">
        <v>131</v>
      </c>
      <c r="B364" s="6" t="s">
        <v>96</v>
      </c>
      <c r="C364" s="7">
        <v>17311</v>
      </c>
      <c r="D364" s="8">
        <v>44923</v>
      </c>
      <c r="E364" s="8" t="s">
        <v>176</v>
      </c>
      <c r="F364" s="6" t="s">
        <v>22</v>
      </c>
      <c r="G364" s="6" t="s">
        <v>35</v>
      </c>
      <c r="H364" s="6" t="s">
        <v>169</v>
      </c>
      <c r="I364" s="8">
        <v>45018</v>
      </c>
      <c r="J364" s="7">
        <v>12</v>
      </c>
      <c r="K364" s="7">
        <v>2</v>
      </c>
      <c r="L364" s="9">
        <v>2354</v>
      </c>
      <c r="M364" s="14">
        <f t="shared" si="5"/>
        <v>4708</v>
      </c>
      <c r="N364" s="14"/>
      <c r="O364" s="41"/>
      <c r="P364" s="41"/>
      <c r="Q364" s="41"/>
    </row>
    <row r="365" spans="1:17" x14ac:dyDescent="0.25">
      <c r="A365" s="10" t="s">
        <v>63</v>
      </c>
      <c r="B365" s="10" t="s">
        <v>64</v>
      </c>
      <c r="C365" s="11">
        <v>17312</v>
      </c>
      <c r="D365" s="12">
        <v>44924</v>
      </c>
      <c r="E365" s="12" t="s">
        <v>177</v>
      </c>
      <c r="F365" s="10" t="s">
        <v>22</v>
      </c>
      <c r="G365" s="10" t="s">
        <v>141</v>
      </c>
      <c r="H365" s="10" t="s">
        <v>171</v>
      </c>
      <c r="I365" s="12">
        <v>45040</v>
      </c>
      <c r="J365" s="11">
        <v>15</v>
      </c>
      <c r="K365" s="11">
        <v>3</v>
      </c>
      <c r="L365" s="13">
        <v>2667.5</v>
      </c>
      <c r="M365" s="14">
        <f t="shared" si="5"/>
        <v>8002.5</v>
      </c>
      <c r="N365" s="14"/>
      <c r="O365" s="41"/>
      <c r="P365" s="41"/>
      <c r="Q365" s="41"/>
    </row>
    <row r="366" spans="1:17" x14ac:dyDescent="0.25">
      <c r="A366" s="1"/>
      <c r="B366" s="1"/>
      <c r="C366" s="2"/>
      <c r="D366" s="3"/>
      <c r="E366" s="5"/>
      <c r="F366" s="1"/>
      <c r="G366" s="1"/>
      <c r="H366" s="1"/>
      <c r="I366" s="3"/>
      <c r="J366" s="2"/>
      <c r="K366" s="2"/>
      <c r="L366" s="4"/>
      <c r="M366" s="15"/>
      <c r="N366" s="15"/>
      <c r="P366" s="15"/>
      <c r="Q366" s="15"/>
    </row>
    <row r="367" spans="1:17" x14ac:dyDescent="0.25">
      <c r="A367" s="1"/>
      <c r="B367" s="1"/>
      <c r="C367" s="2"/>
      <c r="D367" s="3"/>
      <c r="E367" s="5"/>
      <c r="F367" s="1"/>
      <c r="G367" s="1"/>
      <c r="H367" s="1"/>
      <c r="I367" s="3"/>
      <c r="J367" s="2"/>
      <c r="K367" s="2"/>
      <c r="L367" s="4"/>
      <c r="M367" s="15"/>
      <c r="N367" s="15"/>
      <c r="P367" s="15"/>
      <c r="Q367" s="15"/>
    </row>
    <row r="368" spans="1:17" x14ac:dyDescent="0.25">
      <c r="A368" s="1"/>
      <c r="B368" s="1"/>
      <c r="C368" s="2"/>
      <c r="D368" s="3"/>
      <c r="E368" s="5"/>
      <c r="F368" s="1"/>
      <c r="G368" s="1"/>
      <c r="H368" s="1"/>
      <c r="I368" s="3"/>
      <c r="J368" s="2"/>
      <c r="K368" s="2"/>
      <c r="L368" s="4"/>
      <c r="M368" s="15"/>
      <c r="N368" s="15"/>
      <c r="P368" s="15"/>
      <c r="Q368" s="15"/>
    </row>
    <row r="369" spans="1:17" x14ac:dyDescent="0.25">
      <c r="A369" s="1"/>
      <c r="B369" s="1"/>
      <c r="C369" s="2"/>
      <c r="D369" s="3"/>
      <c r="E369" s="5"/>
      <c r="F369" s="1"/>
      <c r="G369" s="1"/>
      <c r="H369" s="1"/>
      <c r="I369" s="3"/>
      <c r="J369" s="2"/>
      <c r="K369" s="2"/>
      <c r="L369" s="4"/>
      <c r="M369" s="15"/>
      <c r="N369" s="15"/>
      <c r="P369" s="15"/>
      <c r="Q369" s="15"/>
    </row>
    <row r="370" spans="1:17" x14ac:dyDescent="0.25">
      <c r="A370" s="1"/>
      <c r="B370" s="1"/>
      <c r="C370" s="2"/>
      <c r="D370" s="3"/>
      <c r="E370" s="5"/>
      <c r="F370" s="1"/>
      <c r="G370" s="1"/>
      <c r="H370" s="1"/>
      <c r="I370" s="3"/>
      <c r="J370" s="2"/>
      <c r="K370" s="2"/>
      <c r="L370" s="4"/>
      <c r="M370" s="15"/>
      <c r="N370" s="15"/>
      <c r="P370" s="15"/>
      <c r="Q370" s="15"/>
    </row>
    <row r="371" spans="1:17" x14ac:dyDescent="0.25">
      <c r="A371" s="1"/>
      <c r="B371" s="1"/>
      <c r="C371" s="2"/>
      <c r="D371" s="3"/>
      <c r="E371" s="5"/>
      <c r="F371" s="1"/>
      <c r="G371" s="1"/>
      <c r="H371" s="1"/>
      <c r="I371" s="3"/>
      <c r="J371" s="2"/>
      <c r="K371" s="2"/>
      <c r="L371" s="4"/>
      <c r="M371" s="15"/>
      <c r="N371" s="15"/>
      <c r="P371" s="15"/>
      <c r="Q371" s="15"/>
    </row>
    <row r="372" spans="1:17" x14ac:dyDescent="0.25">
      <c r="A372" s="1"/>
      <c r="B372" s="1"/>
      <c r="C372" s="2"/>
      <c r="D372" s="3"/>
      <c r="E372" s="5"/>
      <c r="F372" s="1"/>
      <c r="G372" s="1"/>
      <c r="H372" s="1"/>
      <c r="I372" s="3"/>
      <c r="J372" s="2"/>
      <c r="K372" s="2"/>
      <c r="L372" s="4"/>
      <c r="M372" s="15"/>
      <c r="N372" s="15"/>
      <c r="P372" s="15"/>
      <c r="Q372" s="15"/>
    </row>
    <row r="373" spans="1:17" x14ac:dyDescent="0.25">
      <c r="A373" s="1"/>
      <c r="B373" s="1"/>
      <c r="C373" s="2"/>
      <c r="D373" s="3"/>
      <c r="E373" s="5"/>
      <c r="F373" s="1"/>
      <c r="G373" s="1"/>
      <c r="H373" s="1"/>
      <c r="I373" s="3"/>
      <c r="J373" s="2"/>
      <c r="K373" s="2"/>
      <c r="L373" s="4"/>
      <c r="M373" s="15"/>
      <c r="N373" s="15"/>
      <c r="P373" s="15"/>
      <c r="Q373" s="15"/>
    </row>
    <row r="374" spans="1:17" x14ac:dyDescent="0.25">
      <c r="A374" s="1"/>
      <c r="B374" s="1"/>
      <c r="C374" s="2"/>
      <c r="D374" s="3"/>
      <c r="E374" s="5"/>
      <c r="F374" s="1"/>
      <c r="G374" s="1"/>
      <c r="H374" s="1"/>
      <c r="I374" s="3"/>
      <c r="J374" s="2"/>
      <c r="K374" s="2"/>
      <c r="L374" s="4"/>
      <c r="M374" s="15"/>
      <c r="N374" s="15"/>
      <c r="P374" s="15"/>
      <c r="Q374" s="15"/>
    </row>
    <row r="375" spans="1:17" x14ac:dyDescent="0.25">
      <c r="A375" s="1"/>
      <c r="B375" s="1"/>
      <c r="C375" s="2"/>
      <c r="D375" s="3"/>
      <c r="E375" s="5"/>
      <c r="F375" s="1"/>
      <c r="G375" s="1"/>
      <c r="H375" s="1"/>
      <c r="I375" s="3"/>
      <c r="J375" s="2"/>
      <c r="K375" s="2"/>
      <c r="L375" s="4"/>
      <c r="M375" s="15"/>
      <c r="N375" s="15"/>
      <c r="P375" s="15"/>
      <c r="Q375" s="15"/>
    </row>
    <row r="376" spans="1:17" x14ac:dyDescent="0.25">
      <c r="A376" s="1"/>
      <c r="B376" s="1"/>
      <c r="C376" s="2"/>
      <c r="D376" s="3"/>
      <c r="E376" s="5"/>
      <c r="F376" s="1"/>
      <c r="G376" s="1"/>
      <c r="H376" s="1"/>
      <c r="I376" s="3"/>
      <c r="J376" s="2"/>
      <c r="K376" s="2"/>
      <c r="L376" s="4"/>
      <c r="M376" s="15"/>
      <c r="N376" s="15"/>
      <c r="P376" s="15"/>
      <c r="Q376" s="15"/>
    </row>
    <row r="377" spans="1:17" x14ac:dyDescent="0.25">
      <c r="A377" s="1"/>
      <c r="B377" s="1"/>
      <c r="C377" s="2"/>
      <c r="D377" s="3"/>
      <c r="E377" s="5"/>
      <c r="F377" s="1"/>
      <c r="G377" s="1"/>
      <c r="H377" s="1"/>
      <c r="I377" s="3"/>
      <c r="J377" s="2"/>
      <c r="K377" s="2"/>
      <c r="L377" s="4"/>
      <c r="M377" s="15"/>
      <c r="N377" s="15"/>
      <c r="P377" s="15"/>
      <c r="Q377" s="15"/>
    </row>
    <row r="378" spans="1:17" x14ac:dyDescent="0.25">
      <c r="A378" s="1"/>
      <c r="B378" s="1"/>
      <c r="C378" s="2"/>
      <c r="D378" s="3"/>
      <c r="E378" s="5"/>
      <c r="F378" s="1"/>
      <c r="G378" s="1"/>
      <c r="H378" s="1"/>
      <c r="I378" s="3"/>
      <c r="J378" s="2"/>
      <c r="K378" s="2"/>
      <c r="L378" s="4"/>
      <c r="M378" s="15"/>
      <c r="N378" s="15"/>
      <c r="P378" s="15"/>
      <c r="Q378" s="15"/>
    </row>
    <row r="379" spans="1:17" x14ac:dyDescent="0.25">
      <c r="A379" s="1"/>
      <c r="B379" s="1"/>
      <c r="C379" s="2"/>
      <c r="D379" s="3"/>
      <c r="E379" s="5"/>
      <c r="F379" s="1"/>
      <c r="G379" s="1"/>
      <c r="H379" s="1"/>
      <c r="I379" s="3"/>
      <c r="J379" s="2"/>
      <c r="K379" s="2"/>
      <c r="L379" s="4"/>
      <c r="M379" s="15"/>
      <c r="N379" s="15"/>
      <c r="P379" s="15"/>
      <c r="Q379" s="15"/>
    </row>
    <row r="380" spans="1:17" x14ac:dyDescent="0.25">
      <c r="A380" s="1"/>
      <c r="B380" s="1"/>
      <c r="C380" s="2"/>
      <c r="D380" s="3"/>
      <c r="E380" s="5"/>
      <c r="F380" s="1"/>
      <c r="G380" s="1"/>
      <c r="H380" s="1"/>
      <c r="I380" s="3"/>
      <c r="J380" s="2"/>
      <c r="K380" s="2"/>
      <c r="L380" s="4"/>
      <c r="M380" s="15"/>
      <c r="N380" s="15"/>
      <c r="P380" s="15"/>
      <c r="Q380" s="15"/>
    </row>
    <row r="381" spans="1:17" x14ac:dyDescent="0.25">
      <c r="A381" s="1"/>
      <c r="B381" s="1"/>
      <c r="C381" s="2"/>
      <c r="D381" s="3"/>
      <c r="E381" s="5"/>
      <c r="F381" s="1"/>
      <c r="G381" s="1"/>
      <c r="H381" s="1"/>
      <c r="I381" s="3"/>
      <c r="J381" s="2"/>
      <c r="K381" s="2"/>
      <c r="L381" s="4"/>
      <c r="M381" s="15"/>
      <c r="N381" s="15"/>
      <c r="P381" s="15"/>
      <c r="Q381" s="15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>
      <selection activeCell="D2" sqref="D2"/>
    </sheetView>
  </sheetViews>
  <sheetFormatPr defaultColWidth="8.85546875" defaultRowHeight="15.75" x14ac:dyDescent="0.25"/>
  <cols>
    <col min="1" max="1" width="20.85546875" style="18" customWidth="1"/>
    <col min="2" max="3" width="12.7109375" style="18" customWidth="1"/>
    <col min="4" max="4" width="15.28515625" style="18" customWidth="1"/>
    <col min="5" max="16384" width="8.85546875" style="18"/>
  </cols>
  <sheetData>
    <row r="1" spans="1:8" ht="33.950000000000003" customHeight="1" x14ac:dyDescent="0.25">
      <c r="A1" s="16" t="s">
        <v>826</v>
      </c>
      <c r="B1" s="17" t="s">
        <v>825</v>
      </c>
      <c r="C1" s="17" t="s">
        <v>814</v>
      </c>
      <c r="D1" s="17" t="s">
        <v>827</v>
      </c>
    </row>
    <row r="2" spans="1:8" x14ac:dyDescent="0.25">
      <c r="A2" s="20" t="s">
        <v>807</v>
      </c>
      <c r="B2" s="19">
        <v>55000</v>
      </c>
      <c r="C2" s="19">
        <v>5200</v>
      </c>
      <c r="D2" s="21"/>
    </row>
    <row r="3" spans="1:8" x14ac:dyDescent="0.25">
      <c r="A3" s="20" t="s">
        <v>808</v>
      </c>
      <c r="B3" s="19">
        <v>65000</v>
      </c>
      <c r="C3" s="19">
        <v>4500</v>
      </c>
      <c r="D3" s="21"/>
    </row>
    <row r="4" spans="1:8" x14ac:dyDescent="0.25">
      <c r="A4" s="20" t="s">
        <v>809</v>
      </c>
      <c r="B4" s="19">
        <v>35000</v>
      </c>
      <c r="C4" s="19">
        <v>7000</v>
      </c>
      <c r="D4" s="21"/>
    </row>
    <row r="5" spans="1:8" x14ac:dyDescent="0.25">
      <c r="A5" s="20" t="s">
        <v>810</v>
      </c>
      <c r="B5" s="19">
        <v>21000</v>
      </c>
      <c r="C5" s="19">
        <v>2000</v>
      </c>
      <c r="D5" s="21"/>
    </row>
    <row r="6" spans="1:8" x14ac:dyDescent="0.25">
      <c r="A6" s="20" t="s">
        <v>811</v>
      </c>
      <c r="B6" s="19">
        <v>120000</v>
      </c>
      <c r="C6" s="19">
        <v>9000</v>
      </c>
      <c r="D6" s="21"/>
    </row>
    <row r="7" spans="1:8" x14ac:dyDescent="0.25">
      <c r="A7" s="20" t="s">
        <v>812</v>
      </c>
      <c r="B7" s="19">
        <v>75000</v>
      </c>
      <c r="C7" s="19">
        <v>4000</v>
      </c>
      <c r="D7" s="21"/>
    </row>
    <row r="8" spans="1:8" x14ac:dyDescent="0.25">
      <c r="A8" s="20" t="s">
        <v>813</v>
      </c>
      <c r="B8" s="19">
        <v>28000</v>
      </c>
      <c r="C8" s="19">
        <v>8000</v>
      </c>
      <c r="D8" s="21"/>
    </row>
    <row r="9" spans="1:8" x14ac:dyDescent="0.25">
      <c r="A9" s="20" t="s">
        <v>815</v>
      </c>
      <c r="B9" s="19">
        <v>85000</v>
      </c>
      <c r="C9" s="19">
        <v>5200</v>
      </c>
      <c r="D9" s="21"/>
      <c r="E9" s="19"/>
      <c r="F9" s="19"/>
      <c r="G9" s="19"/>
      <c r="H9" s="19"/>
    </row>
    <row r="10" spans="1:8" x14ac:dyDescent="0.25">
      <c r="A10" s="20" t="s">
        <v>816</v>
      </c>
      <c r="B10" s="19">
        <v>22000</v>
      </c>
      <c r="C10" s="19">
        <v>5200</v>
      </c>
      <c r="D10" s="21"/>
    </row>
    <row r="11" spans="1:8" x14ac:dyDescent="0.25">
      <c r="A11" s="20" t="s">
        <v>817</v>
      </c>
      <c r="B11" s="19">
        <v>66000</v>
      </c>
      <c r="C11" s="19">
        <v>4500</v>
      </c>
      <c r="D11" s="21"/>
    </row>
    <row r="12" spans="1:8" x14ac:dyDescent="0.25">
      <c r="A12" s="20" t="s">
        <v>818</v>
      </c>
      <c r="B12" s="19">
        <v>45000</v>
      </c>
      <c r="C12" s="19">
        <v>7000</v>
      </c>
      <c r="D12" s="21"/>
    </row>
    <row r="13" spans="1:8" x14ac:dyDescent="0.25">
      <c r="A13" s="20" t="s">
        <v>819</v>
      </c>
      <c r="B13" s="19">
        <v>50000</v>
      </c>
      <c r="C13" s="19">
        <v>2000</v>
      </c>
      <c r="D13" s="21"/>
    </row>
    <row r="14" spans="1:8" x14ac:dyDescent="0.25">
      <c r="A14" s="20" t="s">
        <v>820</v>
      </c>
      <c r="B14" s="19">
        <v>51000</v>
      </c>
      <c r="C14" s="19">
        <v>9000</v>
      </c>
      <c r="D14" s="21"/>
    </row>
    <row r="15" spans="1:8" x14ac:dyDescent="0.25">
      <c r="A15" s="20" t="s">
        <v>821</v>
      </c>
      <c r="B15" s="19">
        <v>42000</v>
      </c>
      <c r="C15" s="19">
        <v>4000</v>
      </c>
      <c r="D15" s="21"/>
    </row>
    <row r="16" spans="1:8" x14ac:dyDescent="0.25">
      <c r="A16" s="20" t="s">
        <v>822</v>
      </c>
      <c r="B16" s="19">
        <v>53000</v>
      </c>
      <c r="C16" s="19">
        <v>8000</v>
      </c>
      <c r="D16" s="21"/>
    </row>
    <row r="17" spans="1:4" x14ac:dyDescent="0.25">
      <c r="A17" s="20" t="s">
        <v>823</v>
      </c>
      <c r="B17" s="19">
        <v>61000</v>
      </c>
      <c r="C17" s="19">
        <v>12000</v>
      </c>
      <c r="D17" s="21"/>
    </row>
    <row r="18" spans="1:4" x14ac:dyDescent="0.25">
      <c r="A18" s="20" t="s">
        <v>824</v>
      </c>
      <c r="B18" s="19">
        <v>23000</v>
      </c>
      <c r="C18" s="19">
        <v>4500</v>
      </c>
      <c r="D18" s="21"/>
    </row>
  </sheetData>
  <printOptions headings="1" gridLines="1" gridLinesSet="0"/>
  <pageMargins left="0.75" right="0.75" top="1" bottom="1" header="0.5" footer="0.5"/>
  <pageSetup paperSize="9" orientation="portrait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5"/>
  <sheetViews>
    <sheetView workbookViewId="0">
      <selection activeCell="C2" sqref="C2"/>
    </sheetView>
  </sheetViews>
  <sheetFormatPr defaultColWidth="8.85546875" defaultRowHeight="15.75" x14ac:dyDescent="0.25"/>
  <cols>
    <col min="1" max="1" width="14" style="24" customWidth="1"/>
    <col min="2" max="2" width="15.42578125" style="24" customWidth="1"/>
    <col min="3" max="3" width="18" style="24" customWidth="1"/>
    <col min="4" max="4" width="21" style="24" customWidth="1"/>
    <col min="5" max="5" width="8.85546875" style="24"/>
    <col min="6" max="6" width="0" style="24" hidden="1" customWidth="1"/>
    <col min="7" max="16384" width="8.85546875" style="24"/>
  </cols>
  <sheetData>
    <row r="1" spans="1:6" ht="30" customHeight="1" x14ac:dyDescent="0.25">
      <c r="A1" s="29" t="s">
        <v>191</v>
      </c>
      <c r="B1" s="29" t="s">
        <v>190</v>
      </c>
      <c r="C1" s="29" t="s">
        <v>189</v>
      </c>
      <c r="D1" s="29" t="s">
        <v>842</v>
      </c>
      <c r="F1" s="25" t="e">
        <f>#REF!</f>
        <v>#REF!</v>
      </c>
    </row>
    <row r="2" spans="1:6" ht="15" customHeight="1" x14ac:dyDescent="0.25">
      <c r="A2" s="20" t="s">
        <v>188</v>
      </c>
      <c r="B2" s="26">
        <v>2100</v>
      </c>
      <c r="C2" s="27">
        <f ca="1">TODAY()+32</f>
        <v>44967</v>
      </c>
      <c r="D2" s="28"/>
      <c r="F2" s="25" t="e">
        <f>#REF!+38</f>
        <v>#REF!</v>
      </c>
    </row>
    <row r="3" spans="1:6" ht="15" customHeight="1" x14ac:dyDescent="0.25">
      <c r="A3" s="20" t="s">
        <v>187</v>
      </c>
      <c r="B3" s="26">
        <v>173.45</v>
      </c>
      <c r="C3" s="27">
        <f ca="1">TODAY()+14</f>
        <v>44949</v>
      </c>
      <c r="D3" s="28"/>
      <c r="F3" s="25" t="e">
        <f>#REF!+129</f>
        <v>#REF!</v>
      </c>
    </row>
    <row r="4" spans="1:6" ht="15" customHeight="1" x14ac:dyDescent="0.25">
      <c r="A4" s="20" t="s">
        <v>186</v>
      </c>
      <c r="B4" s="26">
        <v>789</v>
      </c>
      <c r="C4" s="27">
        <f ca="1">TODAY()</f>
        <v>44935</v>
      </c>
      <c r="D4" s="28"/>
      <c r="F4" s="25" t="e">
        <f>#REF!-3</f>
        <v>#REF!</v>
      </c>
    </row>
    <row r="5" spans="1:6" ht="15" customHeight="1" x14ac:dyDescent="0.25">
      <c r="A5" s="20" t="s">
        <v>185</v>
      </c>
      <c r="B5" s="26">
        <v>332.5</v>
      </c>
      <c r="C5" s="27">
        <f ca="1">TODAY()+4</f>
        <v>44939</v>
      </c>
      <c r="D5" s="28"/>
      <c r="F5" s="25" t="e">
        <f>#REF!+88</f>
        <v>#REF!</v>
      </c>
    </row>
    <row r="6" spans="1:6" ht="15" customHeight="1" x14ac:dyDescent="0.25">
      <c r="A6" s="20" t="s">
        <v>184</v>
      </c>
      <c r="B6" s="26">
        <v>2080</v>
      </c>
      <c r="C6" s="27">
        <f ca="1">TODAY()+129</f>
        <v>45064</v>
      </c>
      <c r="D6" s="28"/>
      <c r="F6" s="25" t="e">
        <f>#REF!+15</f>
        <v>#REF!</v>
      </c>
    </row>
    <row r="7" spans="1:6" ht="15" customHeight="1" x14ac:dyDescent="0.25">
      <c r="A7" s="20" t="s">
        <v>183</v>
      </c>
      <c r="B7" s="26">
        <v>17500</v>
      </c>
      <c r="C7" s="27">
        <f ca="1">TODAY()-3</f>
        <v>44932</v>
      </c>
      <c r="D7" s="28"/>
      <c r="F7" s="25" t="e">
        <f>#REF!-13</f>
        <v>#REF!</v>
      </c>
    </row>
    <row r="8" spans="1:6" ht="15" customHeight="1" x14ac:dyDescent="0.25">
      <c r="A8" s="20" t="s">
        <v>182</v>
      </c>
      <c r="B8" s="26">
        <v>380</v>
      </c>
      <c r="C8" s="27">
        <f ca="1">TODAY()+3</f>
        <v>44938</v>
      </c>
      <c r="D8" s="28"/>
      <c r="F8" s="25" t="e">
        <f>#REF!-4</f>
        <v>#REF!</v>
      </c>
    </row>
    <row r="9" spans="1:6" ht="15" customHeight="1" x14ac:dyDescent="0.25">
      <c r="A9" s="20" t="s">
        <v>181</v>
      </c>
      <c r="B9" s="26">
        <v>21450</v>
      </c>
      <c r="C9" s="27">
        <f ca="1">TODAY()+15</f>
        <v>44950</v>
      </c>
      <c r="D9" s="28"/>
    </row>
    <row r="10" spans="1:6" ht="15" customHeight="1" x14ac:dyDescent="0.25">
      <c r="A10" s="20" t="s">
        <v>180</v>
      </c>
      <c r="B10" s="26">
        <v>7845</v>
      </c>
      <c r="C10" s="27">
        <f ca="1">TODAY()-13</f>
        <v>44922</v>
      </c>
      <c r="D10" s="28"/>
    </row>
    <row r="11" spans="1:6" ht="16.5" customHeight="1" x14ac:dyDescent="0.25">
      <c r="A11" s="20" t="s">
        <v>179</v>
      </c>
      <c r="B11" s="26">
        <v>1100</v>
      </c>
      <c r="C11" s="27">
        <f ca="1">TODAY()-4</f>
        <v>44931</v>
      </c>
      <c r="D11" s="28"/>
    </row>
    <row r="12" spans="1:6" ht="16.5" customHeight="1" x14ac:dyDescent="0.25">
      <c r="A12" s="20" t="s">
        <v>828</v>
      </c>
      <c r="B12" s="26">
        <v>18359</v>
      </c>
      <c r="C12" s="27">
        <f ca="1">TODAY()-2</f>
        <v>44933</v>
      </c>
    </row>
    <row r="13" spans="1:6" ht="16.5" customHeight="1" x14ac:dyDescent="0.25">
      <c r="A13" s="20" t="s">
        <v>829</v>
      </c>
      <c r="B13" s="26">
        <v>13127</v>
      </c>
      <c r="C13" s="27">
        <f ca="1">TODAY()-11</f>
        <v>44924</v>
      </c>
    </row>
    <row r="14" spans="1:6" ht="16.5" customHeight="1" x14ac:dyDescent="0.25">
      <c r="A14" s="20" t="s">
        <v>830</v>
      </c>
      <c r="B14" s="26">
        <v>11656</v>
      </c>
      <c r="C14" s="27">
        <f ca="1">TODAY()-11</f>
        <v>44924</v>
      </c>
    </row>
    <row r="15" spans="1:6" x14ac:dyDescent="0.25">
      <c r="A15" s="20" t="s">
        <v>831</v>
      </c>
      <c r="B15" s="26">
        <v>19886</v>
      </c>
      <c r="C15" s="27">
        <f ca="1">TODAY()+6</f>
        <v>44941</v>
      </c>
    </row>
    <row r="16" spans="1:6" x14ac:dyDescent="0.25">
      <c r="A16" s="20" t="s">
        <v>832</v>
      </c>
      <c r="B16" s="26">
        <v>13318</v>
      </c>
      <c r="C16" s="27">
        <f ca="1">TODAY()+4</f>
        <v>44939</v>
      </c>
    </row>
    <row r="17" spans="1:3" x14ac:dyDescent="0.25">
      <c r="A17" s="20" t="s">
        <v>833</v>
      </c>
      <c r="B17" s="26">
        <v>15240</v>
      </c>
      <c r="C17" s="27">
        <f ca="1">TODAY()+8</f>
        <v>44943</v>
      </c>
    </row>
    <row r="18" spans="1:3" x14ac:dyDescent="0.25">
      <c r="A18" s="20" t="s">
        <v>834</v>
      </c>
      <c r="B18" s="26">
        <v>9665</v>
      </c>
      <c r="C18" s="27">
        <f ca="1">TODAY()+5</f>
        <v>44940</v>
      </c>
    </row>
    <row r="19" spans="1:3" x14ac:dyDescent="0.25">
      <c r="A19" s="20" t="s">
        <v>835</v>
      </c>
      <c r="B19" s="26">
        <v>15428</v>
      </c>
      <c r="C19" s="27">
        <f ca="1">TODAY()-1</f>
        <v>44934</v>
      </c>
    </row>
    <row r="20" spans="1:3" x14ac:dyDescent="0.25">
      <c r="A20" s="20" t="s">
        <v>836</v>
      </c>
      <c r="B20" s="26">
        <v>9975</v>
      </c>
      <c r="C20" s="27">
        <f ca="1">TODAY()+9</f>
        <v>44944</v>
      </c>
    </row>
    <row r="21" spans="1:3" x14ac:dyDescent="0.25">
      <c r="A21" s="20" t="s">
        <v>837</v>
      </c>
      <c r="B21" s="26">
        <v>13019</v>
      </c>
      <c r="C21" s="27">
        <f ca="1">TODAY()-5</f>
        <v>44930</v>
      </c>
    </row>
    <row r="22" spans="1:3" x14ac:dyDescent="0.25">
      <c r="A22" s="20" t="s">
        <v>838</v>
      </c>
      <c r="B22" s="26">
        <v>8670</v>
      </c>
      <c r="C22" s="27">
        <f ca="1">TODAY()+6</f>
        <v>44941</v>
      </c>
    </row>
    <row r="23" spans="1:3" x14ac:dyDescent="0.25">
      <c r="A23" s="20" t="s">
        <v>839</v>
      </c>
      <c r="B23" s="26">
        <v>8901</v>
      </c>
      <c r="C23" s="27">
        <f ca="1">TODAY()+12</f>
        <v>44947</v>
      </c>
    </row>
    <row r="24" spans="1:3" x14ac:dyDescent="0.25">
      <c r="A24" s="20" t="s">
        <v>840</v>
      </c>
      <c r="B24" s="26">
        <v>18160</v>
      </c>
      <c r="C24" s="27">
        <f ca="1">TODAY()</f>
        <v>44935</v>
      </c>
    </row>
    <row r="25" spans="1:3" x14ac:dyDescent="0.25">
      <c r="A25" s="20" t="s">
        <v>841</v>
      </c>
      <c r="B25" s="26">
        <v>9532</v>
      </c>
      <c r="C25" s="27">
        <f ca="1">TODAY()+4</f>
        <v>44939</v>
      </c>
    </row>
  </sheetData>
  <printOptions horizontalCentered="1" gridLines="1" gridLinesSet="0"/>
  <pageMargins left="0.74803149606299213" right="0.74803149606299213" top="0.98425196850393704" bottom="0.98425196850393704" header="0.51181102362204722" footer="0.51181102362204722"/>
  <pageSetup paperSize="9" orientation="portrait" horizontalDpi="4294967292" verticalDpi="4294967292" copies="0" r:id="rId1"/>
  <headerFooter alignWithMargins="0">
    <oddHeader>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C4A6F-D43D-4547-BE22-B48A35AA6439}">
  <dimension ref="A1:N106"/>
  <sheetViews>
    <sheetView topLeftCell="E1" workbookViewId="0">
      <selection activeCell="M2" sqref="M2"/>
    </sheetView>
  </sheetViews>
  <sheetFormatPr defaultColWidth="9.140625" defaultRowHeight="15" x14ac:dyDescent="0.25"/>
  <cols>
    <col min="1" max="1" width="14.7109375" style="49" customWidth="1"/>
    <col min="2" max="2" width="11.28515625" style="49" bestFit="1" customWidth="1"/>
    <col min="3" max="3" width="14.85546875" style="49" bestFit="1" customWidth="1"/>
    <col min="4" max="4" width="25.28515625" style="49" bestFit="1" customWidth="1"/>
    <col min="5" max="5" width="23.85546875" style="49" bestFit="1" customWidth="1"/>
    <col min="6" max="6" width="16.42578125" style="49" customWidth="1"/>
    <col min="7" max="8" width="13.85546875" style="50" customWidth="1"/>
    <col min="9" max="9" width="11.5703125" style="49" customWidth="1"/>
    <col min="10" max="10" width="12.42578125" style="49" customWidth="1"/>
    <col min="11" max="12" width="14" style="49" customWidth="1"/>
    <col min="13" max="13" width="18.5703125" style="49" customWidth="1"/>
    <col min="14" max="14" width="14.85546875" style="49" customWidth="1"/>
    <col min="15" max="16384" width="9.140625" style="49"/>
  </cols>
  <sheetData>
    <row r="1" spans="1:14" s="54" customFormat="1" ht="59.25" customHeight="1" x14ac:dyDescent="0.25">
      <c r="A1" s="55" t="s">
        <v>1222</v>
      </c>
      <c r="B1" s="55" t="s">
        <v>1221</v>
      </c>
      <c r="C1" s="55" t="s">
        <v>1220</v>
      </c>
      <c r="D1" s="55" t="s">
        <v>1219</v>
      </c>
      <c r="E1" s="55" t="s">
        <v>1218</v>
      </c>
      <c r="F1" s="55" t="s">
        <v>1217</v>
      </c>
      <c r="G1" s="56" t="s">
        <v>1216</v>
      </c>
      <c r="H1" s="56" t="s">
        <v>1215</v>
      </c>
      <c r="I1" s="55" t="s">
        <v>1214</v>
      </c>
      <c r="J1" s="55" t="s">
        <v>1213</v>
      </c>
      <c r="K1" s="55" t="s">
        <v>1212</v>
      </c>
      <c r="L1" s="55" t="s">
        <v>1211</v>
      </c>
      <c r="M1" s="55" t="s">
        <v>1223</v>
      </c>
      <c r="N1" s="55" t="s">
        <v>1224</v>
      </c>
    </row>
    <row r="2" spans="1:14" x14ac:dyDescent="0.25">
      <c r="A2" s="49">
        <v>135</v>
      </c>
      <c r="B2" s="49" t="s">
        <v>1036</v>
      </c>
      <c r="C2" s="49" t="s">
        <v>1035</v>
      </c>
      <c r="D2" s="53" t="s">
        <v>999</v>
      </c>
      <c r="E2" s="49" t="s">
        <v>856</v>
      </c>
      <c r="F2" s="49" t="s">
        <v>1034</v>
      </c>
      <c r="G2" s="50">
        <v>41616</v>
      </c>
      <c r="H2" s="50">
        <v>28448</v>
      </c>
      <c r="I2" s="49" t="s">
        <v>854</v>
      </c>
      <c r="J2" s="49">
        <v>38</v>
      </c>
      <c r="K2" s="51">
        <v>312500</v>
      </c>
      <c r="L2" s="52">
        <v>0.1</v>
      </c>
      <c r="N2" s="51"/>
    </row>
    <row r="3" spans="1:14" x14ac:dyDescent="0.25">
      <c r="A3" s="49">
        <v>153</v>
      </c>
      <c r="B3" s="49" t="s">
        <v>868</v>
      </c>
      <c r="C3" s="49" t="s">
        <v>867</v>
      </c>
      <c r="D3" s="53" t="s">
        <v>866</v>
      </c>
      <c r="E3" s="49" t="s">
        <v>865</v>
      </c>
      <c r="F3" s="49" t="s">
        <v>864</v>
      </c>
      <c r="G3" s="50">
        <v>41258</v>
      </c>
      <c r="H3" s="50">
        <v>28959</v>
      </c>
      <c r="I3" s="49" t="s">
        <v>854</v>
      </c>
      <c r="J3" s="49">
        <v>38</v>
      </c>
      <c r="K3" s="51">
        <v>197500</v>
      </c>
      <c r="L3" s="52">
        <v>0.09</v>
      </c>
      <c r="N3" s="51"/>
    </row>
    <row r="4" spans="1:14" x14ac:dyDescent="0.25">
      <c r="A4" s="49">
        <v>127</v>
      </c>
      <c r="B4" s="49" t="s">
        <v>1133</v>
      </c>
      <c r="C4" s="49" t="s">
        <v>1132</v>
      </c>
      <c r="D4" s="53" t="s">
        <v>910</v>
      </c>
      <c r="E4" s="49" t="s">
        <v>856</v>
      </c>
      <c r="F4" s="49" t="s">
        <v>1131</v>
      </c>
      <c r="G4" s="50">
        <v>41258</v>
      </c>
      <c r="H4" s="50">
        <v>29537</v>
      </c>
      <c r="I4" s="49" t="s">
        <v>854</v>
      </c>
      <c r="J4" s="49">
        <v>38</v>
      </c>
      <c r="K4" s="51">
        <v>181250</v>
      </c>
      <c r="L4" s="52">
        <v>0</v>
      </c>
      <c r="N4" s="51"/>
    </row>
    <row r="5" spans="1:14" x14ac:dyDescent="0.25">
      <c r="A5" s="49">
        <v>192</v>
      </c>
      <c r="B5" s="49" t="s">
        <v>1204</v>
      </c>
      <c r="C5" s="49" t="s">
        <v>1203</v>
      </c>
      <c r="D5" s="53" t="s">
        <v>1202</v>
      </c>
      <c r="E5" s="49" t="s">
        <v>850</v>
      </c>
      <c r="F5" s="49" t="s">
        <v>1201</v>
      </c>
      <c r="G5" s="50">
        <v>42347</v>
      </c>
      <c r="H5" s="50">
        <v>29811</v>
      </c>
      <c r="I5" s="49" t="s">
        <v>854</v>
      </c>
      <c r="J5" s="49">
        <v>38</v>
      </c>
      <c r="K5" s="51">
        <v>175000</v>
      </c>
      <c r="L5" s="52">
        <v>0</v>
      </c>
      <c r="M5" s="50"/>
      <c r="N5" s="51"/>
    </row>
    <row r="6" spans="1:14" x14ac:dyDescent="0.25">
      <c r="A6" s="49">
        <v>128</v>
      </c>
      <c r="B6" s="49" t="s">
        <v>1194</v>
      </c>
      <c r="C6" s="49" t="s">
        <v>1193</v>
      </c>
      <c r="D6" s="53" t="s">
        <v>874</v>
      </c>
      <c r="E6" s="49" t="s">
        <v>856</v>
      </c>
      <c r="F6" s="49" t="s">
        <v>1192</v>
      </c>
      <c r="G6" s="50">
        <v>42712</v>
      </c>
      <c r="H6" s="50">
        <v>30716</v>
      </c>
      <c r="I6" s="49" t="s">
        <v>854</v>
      </c>
      <c r="J6" s="49">
        <v>38</v>
      </c>
      <c r="K6" s="51">
        <v>171875</v>
      </c>
      <c r="L6" s="52">
        <v>0.12</v>
      </c>
      <c r="M6" s="50"/>
      <c r="N6" s="51"/>
    </row>
    <row r="7" spans="1:14" x14ac:dyDescent="0.25">
      <c r="A7" s="49">
        <v>171</v>
      </c>
      <c r="B7" s="49" t="s">
        <v>969</v>
      </c>
      <c r="C7" s="49" t="s">
        <v>968</v>
      </c>
      <c r="D7" s="53" t="s">
        <v>967</v>
      </c>
      <c r="E7" s="49" t="s">
        <v>865</v>
      </c>
      <c r="F7" s="49" t="s">
        <v>966</v>
      </c>
      <c r="G7" s="50">
        <v>42340</v>
      </c>
      <c r="H7" s="50">
        <v>30797</v>
      </c>
      <c r="I7" s="49" t="s">
        <v>854</v>
      </c>
      <c r="J7" s="49">
        <v>38</v>
      </c>
      <c r="K7" s="51">
        <v>165000</v>
      </c>
      <c r="L7" s="52">
        <v>0.09</v>
      </c>
      <c r="N7" s="51"/>
    </row>
    <row r="8" spans="1:14" x14ac:dyDescent="0.25">
      <c r="A8" s="49">
        <v>177</v>
      </c>
      <c r="B8" s="49" t="s">
        <v>1008</v>
      </c>
      <c r="C8" s="49" t="s">
        <v>1007</v>
      </c>
      <c r="D8" s="53" t="s">
        <v>866</v>
      </c>
      <c r="E8" s="49" t="s">
        <v>856</v>
      </c>
      <c r="F8" s="49" t="s">
        <v>1006</v>
      </c>
      <c r="G8" s="50">
        <v>41623</v>
      </c>
      <c r="H8" s="50">
        <v>31081</v>
      </c>
      <c r="I8" s="49" t="s">
        <v>854</v>
      </c>
      <c r="J8" s="49">
        <v>38</v>
      </c>
      <c r="K8" s="51">
        <v>122500</v>
      </c>
      <c r="L8" s="52">
        <v>0.12</v>
      </c>
      <c r="N8" s="51"/>
    </row>
    <row r="9" spans="1:14" x14ac:dyDescent="0.25">
      <c r="A9" s="49">
        <v>204</v>
      </c>
      <c r="B9" s="49" t="s">
        <v>1047</v>
      </c>
      <c r="C9" s="49" t="s">
        <v>1046</v>
      </c>
      <c r="D9" s="53" t="s">
        <v>1045</v>
      </c>
      <c r="E9" s="49" t="s">
        <v>850</v>
      </c>
      <c r="F9" s="49" t="s">
        <v>1044</v>
      </c>
      <c r="G9" s="50">
        <v>43815</v>
      </c>
      <c r="H9" s="50">
        <v>31360</v>
      </c>
      <c r="I9" s="49" t="s">
        <v>854</v>
      </c>
      <c r="J9" s="49">
        <v>38</v>
      </c>
      <c r="K9" s="51">
        <v>110000</v>
      </c>
      <c r="L9" s="52">
        <v>0.09</v>
      </c>
      <c r="N9" s="51"/>
    </row>
    <row r="10" spans="1:14" x14ac:dyDescent="0.25">
      <c r="A10" s="49">
        <v>116</v>
      </c>
      <c r="B10" s="49" t="s">
        <v>1197</v>
      </c>
      <c r="C10" s="49" t="s">
        <v>1196</v>
      </c>
      <c r="D10" s="53" t="s">
        <v>992</v>
      </c>
      <c r="E10" s="49" t="s">
        <v>850</v>
      </c>
      <c r="F10" s="49" t="s">
        <v>1195</v>
      </c>
      <c r="G10" s="50">
        <v>41157</v>
      </c>
      <c r="H10" s="50">
        <v>31514</v>
      </c>
      <c r="I10" s="49" t="s">
        <v>854</v>
      </c>
      <c r="J10" s="49">
        <v>38</v>
      </c>
      <c r="K10" s="51">
        <v>108750</v>
      </c>
      <c r="L10" s="52">
        <v>0</v>
      </c>
      <c r="M10" s="50"/>
      <c r="N10" s="51"/>
    </row>
    <row r="11" spans="1:14" x14ac:dyDescent="0.25">
      <c r="A11" s="49">
        <v>152</v>
      </c>
      <c r="B11" s="49" t="s">
        <v>1151</v>
      </c>
      <c r="C11" s="49" t="s">
        <v>1150</v>
      </c>
      <c r="D11" s="53" t="s">
        <v>866</v>
      </c>
      <c r="E11" s="49" t="s">
        <v>865</v>
      </c>
      <c r="F11" s="49" t="s">
        <v>1149</v>
      </c>
      <c r="G11" s="50">
        <v>42084</v>
      </c>
      <c r="H11" s="50">
        <v>31593</v>
      </c>
      <c r="I11" s="49" t="s">
        <v>854</v>
      </c>
      <c r="J11" s="49">
        <v>38</v>
      </c>
      <c r="K11" s="51">
        <v>106250</v>
      </c>
      <c r="L11" s="52">
        <v>0.1</v>
      </c>
      <c r="N11" s="51"/>
    </row>
    <row r="12" spans="1:14" x14ac:dyDescent="0.25">
      <c r="A12" s="49">
        <v>104</v>
      </c>
      <c r="B12" s="49" t="s">
        <v>900</v>
      </c>
      <c r="C12" s="49" t="s">
        <v>899</v>
      </c>
      <c r="D12" s="53" t="s">
        <v>898</v>
      </c>
      <c r="E12" s="49" t="s">
        <v>897</v>
      </c>
      <c r="F12" s="49" t="s">
        <v>896</v>
      </c>
      <c r="G12" s="50">
        <v>41108</v>
      </c>
      <c r="H12" s="50">
        <v>31600</v>
      </c>
      <c r="I12" s="49" t="s">
        <v>854</v>
      </c>
      <c r="J12" s="49">
        <v>38</v>
      </c>
      <c r="K12" s="51">
        <v>106250</v>
      </c>
      <c r="L12" s="52">
        <v>0.1</v>
      </c>
      <c r="N12" s="51"/>
    </row>
    <row r="13" spans="1:14" x14ac:dyDescent="0.25">
      <c r="A13" s="49">
        <v>110</v>
      </c>
      <c r="B13" s="49" t="s">
        <v>930</v>
      </c>
      <c r="C13" s="49" t="s">
        <v>929</v>
      </c>
      <c r="D13" s="53" t="s">
        <v>928</v>
      </c>
      <c r="E13" s="49" t="s">
        <v>850</v>
      </c>
      <c r="F13" s="49" t="s">
        <v>927</v>
      </c>
      <c r="G13" s="50">
        <v>41157</v>
      </c>
      <c r="H13" s="50">
        <v>31626</v>
      </c>
      <c r="I13" s="49" t="s">
        <v>854</v>
      </c>
      <c r="J13" s="49">
        <v>38</v>
      </c>
      <c r="K13" s="51">
        <v>105000</v>
      </c>
      <c r="L13" s="52">
        <v>0</v>
      </c>
      <c r="N13" s="51"/>
    </row>
    <row r="14" spans="1:14" x14ac:dyDescent="0.25">
      <c r="A14" s="49">
        <v>137</v>
      </c>
      <c r="B14" s="49" t="s">
        <v>1053</v>
      </c>
      <c r="C14" s="49" t="s">
        <v>1052</v>
      </c>
      <c r="D14" s="53" t="s">
        <v>914</v>
      </c>
      <c r="E14" s="49" t="s">
        <v>856</v>
      </c>
      <c r="F14" s="49" t="s">
        <v>1051</v>
      </c>
      <c r="G14" s="50">
        <v>42700</v>
      </c>
      <c r="H14" s="50">
        <v>31645</v>
      </c>
      <c r="I14" s="49" t="s">
        <v>854</v>
      </c>
      <c r="J14" s="49">
        <v>38</v>
      </c>
      <c r="K14" s="51">
        <v>103750</v>
      </c>
      <c r="L14" s="52">
        <v>0.15</v>
      </c>
      <c r="N14" s="51"/>
    </row>
    <row r="15" spans="1:14" x14ac:dyDescent="0.25">
      <c r="A15" s="49">
        <v>203</v>
      </c>
      <c r="B15" s="49" t="s">
        <v>1200</v>
      </c>
      <c r="C15" s="49" t="s">
        <v>1199</v>
      </c>
      <c r="D15" s="53" t="s">
        <v>851</v>
      </c>
      <c r="E15" s="49" t="s">
        <v>850</v>
      </c>
      <c r="F15" s="49" t="s">
        <v>1198</v>
      </c>
      <c r="G15" s="50">
        <v>43796</v>
      </c>
      <c r="H15" s="50">
        <v>31649</v>
      </c>
      <c r="I15" s="49" t="s">
        <v>854</v>
      </c>
      <c r="J15" s="49">
        <v>38</v>
      </c>
      <c r="K15" s="51">
        <v>102500</v>
      </c>
      <c r="L15" s="52">
        <v>0.1</v>
      </c>
      <c r="M15" s="50"/>
      <c r="N15" s="51"/>
    </row>
    <row r="16" spans="1:14" x14ac:dyDescent="0.25">
      <c r="A16" s="49">
        <v>167</v>
      </c>
      <c r="B16" s="49" t="s">
        <v>1056</v>
      </c>
      <c r="C16" s="49" t="s">
        <v>1055</v>
      </c>
      <c r="D16" s="53" t="s">
        <v>906</v>
      </c>
      <c r="E16" s="49" t="s">
        <v>865</v>
      </c>
      <c r="F16" s="49" t="s">
        <v>1054</v>
      </c>
      <c r="G16" s="50">
        <v>41604</v>
      </c>
      <c r="H16" s="50">
        <v>31748</v>
      </c>
      <c r="I16" s="49" t="s">
        <v>854</v>
      </c>
      <c r="J16" s="49">
        <v>38</v>
      </c>
      <c r="K16" s="51">
        <v>101250</v>
      </c>
      <c r="L16" s="52">
        <v>0</v>
      </c>
      <c r="N16" s="51"/>
    </row>
    <row r="17" spans="1:14" x14ac:dyDescent="0.25">
      <c r="A17" s="49">
        <v>151</v>
      </c>
      <c r="B17" s="49" t="s">
        <v>919</v>
      </c>
      <c r="C17" s="49" t="s">
        <v>918</v>
      </c>
      <c r="D17" s="53" t="s">
        <v>866</v>
      </c>
      <c r="E17" s="49" t="s">
        <v>865</v>
      </c>
      <c r="F17" s="49" t="s">
        <v>917</v>
      </c>
      <c r="G17" s="50">
        <v>41641</v>
      </c>
      <c r="H17" s="50">
        <v>32542</v>
      </c>
      <c r="I17" s="49" t="s">
        <v>854</v>
      </c>
      <c r="J17" s="49">
        <v>38</v>
      </c>
      <c r="K17" s="51">
        <v>100000</v>
      </c>
      <c r="L17" s="52">
        <v>0.12</v>
      </c>
      <c r="N17" s="51"/>
    </row>
    <row r="18" spans="1:14" x14ac:dyDescent="0.25">
      <c r="A18" s="49">
        <v>201</v>
      </c>
      <c r="B18" s="49" t="s">
        <v>1126</v>
      </c>
      <c r="C18" s="49" t="s">
        <v>1125</v>
      </c>
      <c r="D18" s="53" t="s">
        <v>1124</v>
      </c>
      <c r="E18" s="49" t="s">
        <v>951</v>
      </c>
      <c r="F18" s="49" t="s">
        <v>1123</v>
      </c>
      <c r="G18" s="50">
        <v>44966</v>
      </c>
      <c r="H18" s="50">
        <v>32681</v>
      </c>
      <c r="I18" s="49" t="s">
        <v>854</v>
      </c>
      <c r="J18" s="49">
        <v>38</v>
      </c>
      <c r="K18" s="51">
        <v>98750</v>
      </c>
      <c r="L18" s="52">
        <v>0.1</v>
      </c>
      <c r="N18" s="51"/>
    </row>
    <row r="19" spans="1:14" x14ac:dyDescent="0.25">
      <c r="A19" s="49">
        <v>142</v>
      </c>
      <c r="B19" s="49" t="s">
        <v>984</v>
      </c>
      <c r="C19" s="49" t="s">
        <v>983</v>
      </c>
      <c r="D19" s="53" t="s">
        <v>982</v>
      </c>
      <c r="E19" s="49" t="s">
        <v>865</v>
      </c>
      <c r="F19" s="49" t="s">
        <v>981</v>
      </c>
      <c r="G19" s="50">
        <v>42340</v>
      </c>
      <c r="H19" s="50">
        <v>32702</v>
      </c>
      <c r="I19" s="49" t="s">
        <v>854</v>
      </c>
      <c r="J19" s="49">
        <v>38</v>
      </c>
      <c r="K19" s="51">
        <v>97500</v>
      </c>
      <c r="L19" s="52">
        <v>0.15</v>
      </c>
      <c r="N19" s="51"/>
    </row>
    <row r="20" spans="1:14" x14ac:dyDescent="0.25">
      <c r="A20" s="49">
        <v>156</v>
      </c>
      <c r="B20" s="49" t="s">
        <v>1191</v>
      </c>
      <c r="C20" s="49" t="s">
        <v>1190</v>
      </c>
      <c r="D20" s="53" t="s">
        <v>1092</v>
      </c>
      <c r="E20" s="49" t="s">
        <v>865</v>
      </c>
      <c r="F20" s="49" t="s">
        <v>1189</v>
      </c>
      <c r="G20" s="50">
        <v>41604</v>
      </c>
      <c r="H20" s="50">
        <v>33033</v>
      </c>
      <c r="I20" s="49" t="s">
        <v>854</v>
      </c>
      <c r="J20" s="49">
        <v>38</v>
      </c>
      <c r="K20" s="51">
        <v>97500</v>
      </c>
      <c r="L20" s="52">
        <v>0</v>
      </c>
      <c r="M20" s="50"/>
      <c r="N20" s="51"/>
    </row>
    <row r="21" spans="1:14" x14ac:dyDescent="0.25">
      <c r="A21" s="49">
        <v>103</v>
      </c>
      <c r="B21" s="49" t="s">
        <v>109</v>
      </c>
      <c r="C21" s="49" t="s">
        <v>1139</v>
      </c>
      <c r="D21" s="53" t="s">
        <v>1138</v>
      </c>
      <c r="E21" s="49" t="s">
        <v>897</v>
      </c>
      <c r="F21" s="49" t="s">
        <v>1137</v>
      </c>
      <c r="G21" s="50">
        <v>40377</v>
      </c>
      <c r="H21" s="50">
        <v>33099</v>
      </c>
      <c r="I21" s="49" t="s">
        <v>854</v>
      </c>
      <c r="J21" s="49">
        <v>38</v>
      </c>
      <c r="K21" s="51">
        <v>95000</v>
      </c>
      <c r="L21" s="52">
        <v>0.12</v>
      </c>
      <c r="N21" s="51"/>
    </row>
    <row r="22" spans="1:14" x14ac:dyDescent="0.25">
      <c r="A22" s="49">
        <v>148</v>
      </c>
      <c r="B22" s="49" t="s">
        <v>965</v>
      </c>
      <c r="C22" s="49" t="s">
        <v>964</v>
      </c>
      <c r="D22" s="53" t="s">
        <v>882</v>
      </c>
      <c r="E22" s="49" t="s">
        <v>865</v>
      </c>
      <c r="F22" s="49" t="s">
        <v>963</v>
      </c>
      <c r="G22" s="50">
        <v>41969</v>
      </c>
      <c r="H22" s="50">
        <v>33101</v>
      </c>
      <c r="I22" s="49" t="s">
        <v>854</v>
      </c>
      <c r="J22" s="49">
        <v>38</v>
      </c>
      <c r="K22" s="51">
        <v>87500</v>
      </c>
      <c r="L22" s="52">
        <v>0.15</v>
      </c>
      <c r="N22" s="51"/>
    </row>
    <row r="23" spans="1:14" x14ac:dyDescent="0.25">
      <c r="A23" s="49">
        <v>158</v>
      </c>
      <c r="B23" s="49" t="s">
        <v>1188</v>
      </c>
      <c r="C23" s="49" t="s">
        <v>1187</v>
      </c>
      <c r="D23" s="53" t="s">
        <v>1092</v>
      </c>
      <c r="E23" s="49" t="s">
        <v>865</v>
      </c>
      <c r="F23" s="49" t="s">
        <v>1186</v>
      </c>
      <c r="G23" s="50">
        <v>42707</v>
      </c>
      <c r="H23" s="50">
        <v>33105</v>
      </c>
      <c r="I23" s="49" t="s">
        <v>854</v>
      </c>
      <c r="J23" s="49">
        <v>38</v>
      </c>
      <c r="K23" s="51">
        <v>86250</v>
      </c>
      <c r="L23" s="52">
        <v>0.1</v>
      </c>
      <c r="M23" s="50"/>
      <c r="N23" s="51"/>
    </row>
    <row r="24" spans="1:14" x14ac:dyDescent="0.25">
      <c r="A24" s="49">
        <v>170</v>
      </c>
      <c r="B24" s="49" t="s">
        <v>891</v>
      </c>
      <c r="C24" s="49" t="s">
        <v>890</v>
      </c>
      <c r="D24" s="53" t="s">
        <v>889</v>
      </c>
      <c r="E24" s="49" t="s">
        <v>865</v>
      </c>
      <c r="F24" s="49" t="s">
        <v>888</v>
      </c>
      <c r="G24" s="50">
        <v>43044</v>
      </c>
      <c r="H24" s="50">
        <v>33212</v>
      </c>
      <c r="I24" s="49" t="s">
        <v>854</v>
      </c>
      <c r="J24" s="49">
        <v>38</v>
      </c>
      <c r="K24" s="51">
        <v>85000</v>
      </c>
      <c r="L24" s="52">
        <v>0.1</v>
      </c>
      <c r="N24" s="51"/>
    </row>
    <row r="25" spans="1:14" x14ac:dyDescent="0.25">
      <c r="A25" s="49">
        <v>108</v>
      </c>
      <c r="B25" s="49" t="s">
        <v>976</v>
      </c>
      <c r="C25" s="49" t="s">
        <v>975</v>
      </c>
      <c r="D25" s="53" t="s">
        <v>932</v>
      </c>
      <c r="E25" s="49" t="s">
        <v>850</v>
      </c>
      <c r="F25" s="49" t="s">
        <v>974</v>
      </c>
      <c r="G25" s="50">
        <v>41157</v>
      </c>
      <c r="H25" s="50">
        <v>33357</v>
      </c>
      <c r="I25" s="49" t="s">
        <v>854</v>
      </c>
      <c r="J25" s="49">
        <v>38</v>
      </c>
      <c r="K25" s="51">
        <v>85000</v>
      </c>
      <c r="L25" s="52">
        <v>0.09</v>
      </c>
      <c r="N25" s="51"/>
    </row>
    <row r="26" spans="1:14" x14ac:dyDescent="0.25">
      <c r="A26" s="49">
        <v>101</v>
      </c>
      <c r="B26" s="49" t="s">
        <v>926</v>
      </c>
      <c r="C26" s="49" t="s">
        <v>925</v>
      </c>
      <c r="D26" s="53" t="s">
        <v>924</v>
      </c>
      <c r="E26" s="49" t="s">
        <v>897</v>
      </c>
      <c r="F26" s="49" t="s">
        <v>923</v>
      </c>
      <c r="G26" s="50">
        <v>41087</v>
      </c>
      <c r="H26" s="50">
        <v>33634</v>
      </c>
      <c r="I26" s="49" t="s">
        <v>854</v>
      </c>
      <c r="J26" s="49">
        <v>38</v>
      </c>
      <c r="K26" s="51">
        <v>83750</v>
      </c>
      <c r="L26" s="52">
        <v>0</v>
      </c>
      <c r="N26" s="51"/>
    </row>
    <row r="27" spans="1:14" x14ac:dyDescent="0.25">
      <c r="A27" s="49">
        <v>184</v>
      </c>
      <c r="B27" s="49" t="s">
        <v>1040</v>
      </c>
      <c r="C27" s="49" t="s">
        <v>1039</v>
      </c>
      <c r="D27" s="53" t="s">
        <v>1038</v>
      </c>
      <c r="E27" s="49" t="s">
        <v>850</v>
      </c>
      <c r="F27" s="49" t="s">
        <v>1037</v>
      </c>
      <c r="G27" s="50">
        <v>41583</v>
      </c>
      <c r="H27" s="50">
        <v>33803</v>
      </c>
      <c r="I27" s="49" t="s">
        <v>854</v>
      </c>
      <c r="J27" s="49">
        <v>38</v>
      </c>
      <c r="K27" s="51">
        <v>83750</v>
      </c>
      <c r="L27" s="52">
        <v>0.15</v>
      </c>
      <c r="N27" s="51"/>
    </row>
    <row r="28" spans="1:14" x14ac:dyDescent="0.25">
      <c r="A28" s="49">
        <v>189</v>
      </c>
      <c r="B28" s="49" t="s">
        <v>1015</v>
      </c>
      <c r="C28" s="49" t="s">
        <v>1014</v>
      </c>
      <c r="D28" s="53" t="s">
        <v>1013</v>
      </c>
      <c r="E28" s="49" t="s">
        <v>850</v>
      </c>
      <c r="F28" s="49" t="s">
        <v>1012</v>
      </c>
      <c r="G28" s="50">
        <v>41988</v>
      </c>
      <c r="H28" s="50">
        <v>34078</v>
      </c>
      <c r="I28" s="49" t="s">
        <v>854</v>
      </c>
      <c r="J28" s="49">
        <v>38</v>
      </c>
      <c r="K28" s="51">
        <v>81250</v>
      </c>
      <c r="L28" s="52">
        <v>0.1</v>
      </c>
      <c r="N28" s="51"/>
    </row>
    <row r="29" spans="1:14" x14ac:dyDescent="0.25">
      <c r="A29" s="49">
        <v>164</v>
      </c>
      <c r="B29" s="49" t="s">
        <v>1142</v>
      </c>
      <c r="C29" s="49" t="s">
        <v>1141</v>
      </c>
      <c r="D29" s="53" t="s">
        <v>878</v>
      </c>
      <c r="E29" s="49" t="s">
        <v>850</v>
      </c>
      <c r="F29" s="49" t="s">
        <v>1140</v>
      </c>
      <c r="G29" s="50">
        <v>41583</v>
      </c>
      <c r="H29" s="50">
        <v>34148</v>
      </c>
      <c r="I29" s="49" t="s">
        <v>854</v>
      </c>
      <c r="J29" s="49">
        <v>38</v>
      </c>
      <c r="K29" s="51">
        <v>81250</v>
      </c>
      <c r="L29" s="52">
        <v>0.1</v>
      </c>
      <c r="N29" s="51"/>
    </row>
    <row r="30" spans="1:14" x14ac:dyDescent="0.25">
      <c r="A30" s="49">
        <v>112</v>
      </c>
      <c r="B30" s="49" t="s">
        <v>1063</v>
      </c>
      <c r="C30" s="49" t="s">
        <v>1062</v>
      </c>
      <c r="D30" s="49" t="s">
        <v>1061</v>
      </c>
      <c r="E30" s="49" t="s">
        <v>850</v>
      </c>
      <c r="F30" s="49" t="s">
        <v>1060</v>
      </c>
      <c r="G30" s="50">
        <v>41522</v>
      </c>
      <c r="H30" s="50">
        <v>34289</v>
      </c>
      <c r="I30" s="49" t="s">
        <v>854</v>
      </c>
      <c r="J30" s="49">
        <v>38</v>
      </c>
      <c r="K30" s="51">
        <v>78750</v>
      </c>
      <c r="L30" s="52">
        <v>0.12</v>
      </c>
      <c r="N30" s="51"/>
    </row>
    <row r="31" spans="1:14" x14ac:dyDescent="0.25">
      <c r="A31" s="49">
        <v>200</v>
      </c>
      <c r="B31" s="49" t="s">
        <v>1090</v>
      </c>
      <c r="C31" s="49" t="s">
        <v>1089</v>
      </c>
      <c r="D31" s="53" t="s">
        <v>1088</v>
      </c>
      <c r="E31" s="49" t="s">
        <v>856</v>
      </c>
      <c r="F31" s="49" t="s">
        <v>1087</v>
      </c>
      <c r="G31" s="50">
        <v>44942</v>
      </c>
      <c r="H31" s="50">
        <v>34380</v>
      </c>
      <c r="I31" s="49" t="s">
        <v>854</v>
      </c>
      <c r="J31" s="49">
        <v>38</v>
      </c>
      <c r="K31" s="51">
        <v>77500</v>
      </c>
      <c r="L31" s="52">
        <v>0.09</v>
      </c>
      <c r="N31" s="51"/>
    </row>
    <row r="32" spans="1:14" x14ac:dyDescent="0.25">
      <c r="A32" s="49">
        <v>162</v>
      </c>
      <c r="B32" s="49" t="s">
        <v>1027</v>
      </c>
      <c r="C32" s="49" t="s">
        <v>1026</v>
      </c>
      <c r="D32" s="53" t="s">
        <v>878</v>
      </c>
      <c r="E32" s="49" t="s">
        <v>850</v>
      </c>
      <c r="F32" s="49" t="s">
        <v>1025</v>
      </c>
      <c r="G32" s="50">
        <v>41232</v>
      </c>
      <c r="H32" s="50">
        <v>34482</v>
      </c>
      <c r="I32" s="49" t="s">
        <v>854</v>
      </c>
      <c r="J32" s="49">
        <v>38</v>
      </c>
      <c r="K32" s="51">
        <v>76250</v>
      </c>
      <c r="L32" s="52">
        <v>0</v>
      </c>
      <c r="N32" s="51"/>
    </row>
    <row r="33" spans="1:14" x14ac:dyDescent="0.25">
      <c r="A33" s="49">
        <v>125</v>
      </c>
      <c r="B33" s="49" t="s">
        <v>1110</v>
      </c>
      <c r="C33" s="49" t="s">
        <v>1109</v>
      </c>
      <c r="D33" s="53" t="s">
        <v>857</v>
      </c>
      <c r="E33" s="49" t="s">
        <v>856</v>
      </c>
      <c r="F33" s="49" t="s">
        <v>1108</v>
      </c>
      <c r="G33" s="50">
        <v>41218</v>
      </c>
      <c r="H33" s="50">
        <v>34518</v>
      </c>
      <c r="I33" s="49" t="s">
        <v>854</v>
      </c>
      <c r="J33" s="49">
        <v>38</v>
      </c>
      <c r="K33" s="51">
        <v>74375</v>
      </c>
      <c r="L33" s="52">
        <v>0.15</v>
      </c>
      <c r="N33" s="51"/>
    </row>
    <row r="34" spans="1:14" x14ac:dyDescent="0.25">
      <c r="A34" s="49">
        <v>132</v>
      </c>
      <c r="B34" s="49" t="s">
        <v>912</v>
      </c>
      <c r="C34" s="49" t="s">
        <v>911</v>
      </c>
      <c r="D34" s="53" t="s">
        <v>910</v>
      </c>
      <c r="E34" s="49" t="s">
        <v>856</v>
      </c>
      <c r="F34" s="49" t="s">
        <v>909</v>
      </c>
      <c r="G34" s="50">
        <v>41974</v>
      </c>
      <c r="H34" s="50">
        <v>34669</v>
      </c>
      <c r="I34" s="49" t="s">
        <v>854</v>
      </c>
      <c r="J34" s="49">
        <v>38</v>
      </c>
      <c r="K34" s="51">
        <v>73750</v>
      </c>
      <c r="L34" s="52">
        <v>0</v>
      </c>
      <c r="N34" s="51"/>
    </row>
    <row r="35" spans="1:14" x14ac:dyDescent="0.25">
      <c r="A35" s="49">
        <v>174</v>
      </c>
      <c r="B35" s="49" t="s">
        <v>1101</v>
      </c>
      <c r="C35" s="49" t="s">
        <v>1100</v>
      </c>
      <c r="D35" s="53" t="s">
        <v>866</v>
      </c>
      <c r="E35" s="49" t="s">
        <v>856</v>
      </c>
      <c r="F35" s="49" t="s">
        <v>1099</v>
      </c>
      <c r="G35" s="50">
        <v>41981</v>
      </c>
      <c r="H35" s="50">
        <v>34716</v>
      </c>
      <c r="I35" s="49" t="s">
        <v>854</v>
      </c>
      <c r="J35" s="49">
        <v>38</v>
      </c>
      <c r="K35" s="51">
        <v>72500</v>
      </c>
      <c r="L35" s="52">
        <v>0.15</v>
      </c>
      <c r="N35" s="51"/>
    </row>
    <row r="36" spans="1:14" x14ac:dyDescent="0.25">
      <c r="A36" s="49">
        <v>140</v>
      </c>
      <c r="B36" s="49" t="s">
        <v>962</v>
      </c>
      <c r="C36" s="49" t="s">
        <v>961</v>
      </c>
      <c r="D36" s="53" t="s">
        <v>914</v>
      </c>
      <c r="E36" s="49" t="s">
        <v>856</v>
      </c>
      <c r="F36" s="49" t="s">
        <v>960</v>
      </c>
      <c r="G36" s="50">
        <v>41258</v>
      </c>
      <c r="H36" s="50">
        <v>34748</v>
      </c>
      <c r="I36" s="49" t="s">
        <v>854</v>
      </c>
      <c r="J36" s="49">
        <v>38</v>
      </c>
      <c r="K36" s="51">
        <v>72500</v>
      </c>
      <c r="L36" s="52">
        <v>0.12</v>
      </c>
      <c r="N36" s="51"/>
    </row>
    <row r="37" spans="1:14" x14ac:dyDescent="0.25">
      <c r="A37" s="49">
        <v>105</v>
      </c>
      <c r="B37" s="49" t="s">
        <v>487</v>
      </c>
      <c r="C37" s="49" t="s">
        <v>1154</v>
      </c>
      <c r="D37" s="53" t="s">
        <v>1153</v>
      </c>
      <c r="E37" s="49" t="s">
        <v>897</v>
      </c>
      <c r="F37" s="49" t="s">
        <v>1152</v>
      </c>
      <c r="G37" s="50">
        <v>42569</v>
      </c>
      <c r="H37" s="50">
        <v>34912</v>
      </c>
      <c r="I37" s="49" t="s">
        <v>854</v>
      </c>
      <c r="J37" s="49">
        <v>38</v>
      </c>
      <c r="K37" s="51">
        <v>72500</v>
      </c>
      <c r="L37" s="52">
        <v>0.09</v>
      </c>
      <c r="N37" s="51"/>
    </row>
    <row r="38" spans="1:14" x14ac:dyDescent="0.25">
      <c r="A38" s="49">
        <v>169</v>
      </c>
      <c r="B38" s="49" t="s">
        <v>937</v>
      </c>
      <c r="C38" s="49" t="s">
        <v>936</v>
      </c>
      <c r="D38" s="53" t="s">
        <v>906</v>
      </c>
      <c r="E38" s="49" t="s">
        <v>865</v>
      </c>
      <c r="F38" s="49" t="s">
        <v>935</v>
      </c>
      <c r="G38" s="50">
        <v>41969</v>
      </c>
      <c r="H38" s="50">
        <v>35107</v>
      </c>
      <c r="I38" s="49" t="s">
        <v>854</v>
      </c>
      <c r="J38" s="49">
        <v>38</v>
      </c>
      <c r="K38" s="51">
        <v>72500</v>
      </c>
      <c r="L38" s="52">
        <v>0.12</v>
      </c>
      <c r="N38" s="51"/>
    </row>
    <row r="39" spans="1:14" x14ac:dyDescent="0.25">
      <c r="A39" s="49">
        <v>194</v>
      </c>
      <c r="B39" s="49" t="s">
        <v>1207</v>
      </c>
      <c r="C39" s="49" t="s">
        <v>1206</v>
      </c>
      <c r="D39" s="53" t="s">
        <v>982</v>
      </c>
      <c r="E39" s="49" t="s">
        <v>850</v>
      </c>
      <c r="F39" s="49" t="s">
        <v>1205</v>
      </c>
      <c r="G39" s="50">
        <v>41604</v>
      </c>
      <c r="H39" s="50">
        <v>35155</v>
      </c>
      <c r="I39" s="49" t="s">
        <v>854</v>
      </c>
      <c r="J39" s="49">
        <v>38</v>
      </c>
      <c r="K39" s="51">
        <v>72500</v>
      </c>
      <c r="L39" s="52">
        <v>0.12</v>
      </c>
      <c r="M39" s="50"/>
      <c r="N39" s="51"/>
    </row>
    <row r="40" spans="1:14" x14ac:dyDescent="0.25">
      <c r="A40" s="49">
        <v>180</v>
      </c>
      <c r="B40" s="49" t="s">
        <v>425</v>
      </c>
      <c r="C40" s="49" t="s">
        <v>1169</v>
      </c>
      <c r="D40" s="53" t="s">
        <v>1168</v>
      </c>
      <c r="E40" s="49" t="s">
        <v>856</v>
      </c>
      <c r="F40" s="49" t="s">
        <v>1167</v>
      </c>
      <c r="G40" s="50">
        <v>41988</v>
      </c>
      <c r="H40" s="50">
        <v>35179</v>
      </c>
      <c r="I40" s="49" t="s">
        <v>854</v>
      </c>
      <c r="J40" s="49">
        <v>38</v>
      </c>
      <c r="K40" s="51">
        <v>71250</v>
      </c>
      <c r="L40" s="52">
        <v>0.15</v>
      </c>
      <c r="M40" s="50"/>
      <c r="N40" s="51"/>
    </row>
    <row r="41" spans="1:14" x14ac:dyDescent="0.25">
      <c r="A41" s="49">
        <v>124</v>
      </c>
      <c r="B41" s="49" t="s">
        <v>859</v>
      </c>
      <c r="C41" s="49" t="s">
        <v>858</v>
      </c>
      <c r="D41" s="53" t="s">
        <v>857</v>
      </c>
      <c r="E41" s="49" t="s">
        <v>856</v>
      </c>
      <c r="F41" s="49" t="s">
        <v>855</v>
      </c>
      <c r="G41" s="50">
        <v>41616</v>
      </c>
      <c r="H41" s="50">
        <v>35204</v>
      </c>
      <c r="I41" s="49" t="s">
        <v>854</v>
      </c>
      <c r="J41" s="49">
        <v>38</v>
      </c>
      <c r="K41" s="51">
        <v>71250</v>
      </c>
      <c r="L41" s="52">
        <v>0.09</v>
      </c>
      <c r="N41" s="51"/>
    </row>
    <row r="42" spans="1:14" x14ac:dyDescent="0.25">
      <c r="A42" s="49">
        <v>149</v>
      </c>
      <c r="B42" s="49" t="s">
        <v>922</v>
      </c>
      <c r="C42" s="49" t="s">
        <v>921</v>
      </c>
      <c r="D42" s="53" t="s">
        <v>882</v>
      </c>
      <c r="E42" s="49" t="s">
        <v>865</v>
      </c>
      <c r="F42" s="49" t="s">
        <v>920</v>
      </c>
      <c r="G42" s="50">
        <v>42719</v>
      </c>
      <c r="H42" s="50">
        <v>35231</v>
      </c>
      <c r="I42" s="49" t="s">
        <v>854</v>
      </c>
      <c r="J42" s="49">
        <v>38</v>
      </c>
      <c r="K42" s="51">
        <v>71250</v>
      </c>
      <c r="L42" s="52">
        <v>0</v>
      </c>
      <c r="N42" s="51"/>
    </row>
    <row r="43" spans="1:14" x14ac:dyDescent="0.25">
      <c r="A43" s="49">
        <v>138</v>
      </c>
      <c r="B43" s="49" t="s">
        <v>1172</v>
      </c>
      <c r="C43" s="49" t="s">
        <v>1171</v>
      </c>
      <c r="D43" s="53" t="s">
        <v>914</v>
      </c>
      <c r="E43" s="49" t="s">
        <v>856</v>
      </c>
      <c r="F43" s="49" t="s">
        <v>1170</v>
      </c>
      <c r="G43" s="50">
        <v>43409</v>
      </c>
      <c r="H43" s="50">
        <v>35305</v>
      </c>
      <c r="I43" s="49" t="s">
        <v>854</v>
      </c>
      <c r="J43" s="49">
        <v>38</v>
      </c>
      <c r="K43" s="51">
        <v>71250</v>
      </c>
      <c r="L43" s="52">
        <v>0</v>
      </c>
      <c r="M43" s="50"/>
      <c r="N43" s="51"/>
    </row>
    <row r="44" spans="1:14" x14ac:dyDescent="0.25">
      <c r="A44" s="49">
        <v>143</v>
      </c>
      <c r="B44" s="49" t="s">
        <v>1024</v>
      </c>
      <c r="C44" s="49" t="s">
        <v>1023</v>
      </c>
      <c r="D44" s="53" t="s">
        <v>874</v>
      </c>
      <c r="E44" s="49" t="s">
        <v>865</v>
      </c>
      <c r="F44" s="49" t="s">
        <v>1022</v>
      </c>
      <c r="G44" s="50">
        <v>44928</v>
      </c>
      <c r="H44" s="50">
        <v>35507</v>
      </c>
      <c r="I44" s="49" t="s">
        <v>854</v>
      </c>
      <c r="J44" s="49">
        <v>38</v>
      </c>
      <c r="K44" s="51">
        <v>71250</v>
      </c>
      <c r="L44" s="52">
        <v>0</v>
      </c>
      <c r="N44" s="51"/>
    </row>
    <row r="45" spans="1:14" x14ac:dyDescent="0.25">
      <c r="A45" s="49">
        <v>145</v>
      </c>
      <c r="B45" s="49" t="s">
        <v>1076</v>
      </c>
      <c r="C45" s="49" t="s">
        <v>1075</v>
      </c>
      <c r="D45" s="53" t="s">
        <v>882</v>
      </c>
      <c r="E45" s="49" t="s">
        <v>865</v>
      </c>
      <c r="F45" s="49" t="s">
        <v>1074</v>
      </c>
      <c r="G45" s="50">
        <v>43775</v>
      </c>
      <c r="H45" s="50">
        <v>35522</v>
      </c>
      <c r="I45" s="49" t="s">
        <v>854</v>
      </c>
      <c r="J45" s="49">
        <v>38</v>
      </c>
      <c r="K45" s="51">
        <v>70625</v>
      </c>
      <c r="L45" s="52">
        <v>0.12</v>
      </c>
      <c r="N45" s="51"/>
    </row>
    <row r="46" spans="1:14" x14ac:dyDescent="0.25">
      <c r="A46" s="49">
        <v>102</v>
      </c>
      <c r="B46" s="49" t="s">
        <v>1148</v>
      </c>
      <c r="C46" s="49" t="s">
        <v>1147</v>
      </c>
      <c r="D46" s="53" t="s">
        <v>971</v>
      </c>
      <c r="E46" s="49" t="s">
        <v>897</v>
      </c>
      <c r="F46" s="49" t="s">
        <v>1146</v>
      </c>
      <c r="G46" s="50">
        <v>42934</v>
      </c>
      <c r="H46" s="50">
        <v>35527</v>
      </c>
      <c r="I46" s="49" t="s">
        <v>854</v>
      </c>
      <c r="J46" s="49">
        <v>38</v>
      </c>
      <c r="K46" s="51">
        <v>70000</v>
      </c>
      <c r="L46" s="52">
        <v>0</v>
      </c>
      <c r="N46" s="51"/>
    </row>
    <row r="47" spans="1:14" x14ac:dyDescent="0.25">
      <c r="A47" s="49">
        <v>198</v>
      </c>
      <c r="B47" s="49" t="s">
        <v>863</v>
      </c>
      <c r="C47" s="49" t="s">
        <v>862</v>
      </c>
      <c r="D47" s="53" t="s">
        <v>861</v>
      </c>
      <c r="E47" s="49" t="s">
        <v>856</v>
      </c>
      <c r="F47" s="49" t="s">
        <v>860</v>
      </c>
      <c r="G47" s="50">
        <v>41974</v>
      </c>
      <c r="H47" s="50">
        <v>35612</v>
      </c>
      <c r="I47" s="49" t="s">
        <v>854</v>
      </c>
      <c r="J47" s="49">
        <v>38</v>
      </c>
      <c r="K47" s="51">
        <v>70000</v>
      </c>
      <c r="L47" s="52">
        <v>0.1</v>
      </c>
      <c r="N47" s="51"/>
    </row>
    <row r="48" spans="1:14" x14ac:dyDescent="0.25">
      <c r="A48" s="49">
        <v>133</v>
      </c>
      <c r="B48" s="49" t="s">
        <v>1066</v>
      </c>
      <c r="C48" s="49" t="s">
        <v>1065</v>
      </c>
      <c r="D48" s="53" t="s">
        <v>910</v>
      </c>
      <c r="E48" s="49" t="s">
        <v>856</v>
      </c>
      <c r="F48" s="49" t="s">
        <v>1064</v>
      </c>
      <c r="G48" s="50">
        <v>42354</v>
      </c>
      <c r="H48" s="50">
        <v>35619</v>
      </c>
      <c r="I48" s="49" t="s">
        <v>854</v>
      </c>
      <c r="J48" s="49">
        <v>38</v>
      </c>
      <c r="K48" s="51">
        <v>68750</v>
      </c>
      <c r="L48" s="52">
        <v>0</v>
      </c>
      <c r="N48" s="51"/>
    </row>
    <row r="49" spans="1:14" x14ac:dyDescent="0.25">
      <c r="A49" s="49">
        <v>144</v>
      </c>
      <c r="B49" s="49" t="s">
        <v>1094</v>
      </c>
      <c r="C49" s="49" t="s">
        <v>1093</v>
      </c>
      <c r="D49" s="53" t="s">
        <v>1092</v>
      </c>
      <c r="E49" s="49" t="s">
        <v>865</v>
      </c>
      <c r="F49" s="49" t="s">
        <v>1091</v>
      </c>
      <c r="G49" s="50">
        <v>42712</v>
      </c>
      <c r="H49" s="50">
        <v>35734</v>
      </c>
      <c r="I49" s="49" t="s">
        <v>854</v>
      </c>
      <c r="J49" s="49">
        <v>38</v>
      </c>
      <c r="K49" s="51">
        <v>68750</v>
      </c>
      <c r="L49" s="52">
        <v>0</v>
      </c>
      <c r="N49" s="51"/>
    </row>
    <row r="50" spans="1:14" x14ac:dyDescent="0.25">
      <c r="A50" s="49">
        <v>188</v>
      </c>
      <c r="B50" s="49" t="s">
        <v>872</v>
      </c>
      <c r="C50" s="49" t="s">
        <v>871</v>
      </c>
      <c r="D50" s="53" t="s">
        <v>870</v>
      </c>
      <c r="E50" s="49" t="s">
        <v>850</v>
      </c>
      <c r="F50" s="49" t="s">
        <v>869</v>
      </c>
      <c r="G50" s="50">
        <v>41232</v>
      </c>
      <c r="H50" s="50">
        <v>35776</v>
      </c>
      <c r="I50" s="49" t="s">
        <v>854</v>
      </c>
      <c r="J50" s="49">
        <v>38</v>
      </c>
      <c r="K50" s="51">
        <v>67500</v>
      </c>
      <c r="L50" s="52">
        <v>0.12</v>
      </c>
      <c r="N50" s="51"/>
    </row>
    <row r="51" spans="1:14" x14ac:dyDescent="0.25">
      <c r="A51" s="49">
        <v>160</v>
      </c>
      <c r="B51" s="49" t="s">
        <v>1082</v>
      </c>
      <c r="C51" s="49" t="s">
        <v>1081</v>
      </c>
      <c r="D51" s="53" t="s">
        <v>906</v>
      </c>
      <c r="E51" s="49" t="s">
        <v>865</v>
      </c>
      <c r="F51" s="49" t="s">
        <v>1080</v>
      </c>
      <c r="G51" s="50">
        <v>43084</v>
      </c>
      <c r="H51" s="50">
        <v>35944</v>
      </c>
      <c r="I51" s="49" t="s">
        <v>854</v>
      </c>
      <c r="J51" s="49">
        <v>38</v>
      </c>
      <c r="K51" s="51">
        <v>67500</v>
      </c>
      <c r="L51" s="52">
        <v>0.15</v>
      </c>
      <c r="N51" s="51"/>
    </row>
    <row r="52" spans="1:14" x14ac:dyDescent="0.25">
      <c r="A52" s="49">
        <v>157</v>
      </c>
      <c r="B52" s="49" t="s">
        <v>990</v>
      </c>
      <c r="C52" s="49" t="s">
        <v>989</v>
      </c>
      <c r="D52" s="53" t="s">
        <v>874</v>
      </c>
      <c r="E52" s="49" t="s">
        <v>865</v>
      </c>
      <c r="F52" s="49" t="s">
        <v>988</v>
      </c>
      <c r="G52" s="50">
        <v>42737</v>
      </c>
      <c r="H52" s="50">
        <v>36097</v>
      </c>
      <c r="I52" s="49" t="s">
        <v>854</v>
      </c>
      <c r="J52" s="49">
        <v>38</v>
      </c>
      <c r="K52" s="51">
        <v>67500</v>
      </c>
      <c r="L52" s="52">
        <v>0.12</v>
      </c>
      <c r="N52" s="51"/>
    </row>
    <row r="53" spans="1:14" x14ac:dyDescent="0.25">
      <c r="A53" s="49">
        <v>163</v>
      </c>
      <c r="B53" s="49" t="s">
        <v>1122</v>
      </c>
      <c r="C53" s="49" t="s">
        <v>1121</v>
      </c>
      <c r="D53" s="53" t="s">
        <v>878</v>
      </c>
      <c r="E53" s="49" t="s">
        <v>850</v>
      </c>
      <c r="F53" s="49" t="s">
        <v>1120</v>
      </c>
      <c r="G53" s="50">
        <v>42705</v>
      </c>
      <c r="H53" s="50">
        <v>36342</v>
      </c>
      <c r="I53" s="49" t="s">
        <v>854</v>
      </c>
      <c r="J53" s="49">
        <v>38</v>
      </c>
      <c r="K53" s="51">
        <v>65000</v>
      </c>
      <c r="L53" s="52">
        <v>0.12</v>
      </c>
      <c r="N53" s="51"/>
    </row>
    <row r="54" spans="1:14" x14ac:dyDescent="0.25">
      <c r="A54" s="49">
        <v>197</v>
      </c>
      <c r="B54" s="49" t="s">
        <v>973</v>
      </c>
      <c r="C54" s="49" t="s">
        <v>972</v>
      </c>
      <c r="D54" s="53" t="s">
        <v>971</v>
      </c>
      <c r="E54" s="49" t="s">
        <v>951</v>
      </c>
      <c r="F54" s="49" t="s">
        <v>970</v>
      </c>
      <c r="G54" s="50">
        <v>41641</v>
      </c>
      <c r="H54" s="50">
        <v>36363</v>
      </c>
      <c r="I54" s="49" t="s">
        <v>854</v>
      </c>
      <c r="J54" s="49">
        <v>38</v>
      </c>
      <c r="K54" s="51">
        <v>65000</v>
      </c>
      <c r="L54" s="52">
        <v>0</v>
      </c>
      <c r="N54" s="51"/>
    </row>
    <row r="55" spans="1:14" x14ac:dyDescent="0.25">
      <c r="A55" s="49">
        <v>146</v>
      </c>
      <c r="B55" s="49" t="s">
        <v>884</v>
      </c>
      <c r="C55" s="49" t="s">
        <v>883</v>
      </c>
      <c r="D55" s="53" t="s">
        <v>882</v>
      </c>
      <c r="E55" s="49" t="s">
        <v>865</v>
      </c>
      <c r="F55" s="49" t="s">
        <v>881</v>
      </c>
      <c r="G55" s="50">
        <v>41604</v>
      </c>
      <c r="H55" s="50">
        <v>36709</v>
      </c>
      <c r="I55" s="49" t="s">
        <v>854</v>
      </c>
      <c r="J55" s="49">
        <v>38</v>
      </c>
      <c r="K55" s="51">
        <v>63750</v>
      </c>
      <c r="L55" s="52">
        <v>0.1</v>
      </c>
      <c r="N55" s="51"/>
    </row>
    <row r="56" spans="1:14" x14ac:dyDescent="0.25">
      <c r="A56" s="49">
        <v>175</v>
      </c>
      <c r="B56" s="49" t="s">
        <v>941</v>
      </c>
      <c r="C56" s="49" t="s">
        <v>940</v>
      </c>
      <c r="D56" s="53" t="s">
        <v>939</v>
      </c>
      <c r="E56" s="49" t="s">
        <v>856</v>
      </c>
      <c r="F56" s="49" t="s">
        <v>938</v>
      </c>
      <c r="G56" s="50">
        <v>43044</v>
      </c>
      <c r="H56" s="50">
        <v>36730</v>
      </c>
      <c r="I56" s="49" t="s">
        <v>854</v>
      </c>
      <c r="J56" s="49">
        <v>38</v>
      </c>
      <c r="K56" s="51">
        <v>62125</v>
      </c>
      <c r="L56" s="52">
        <v>0</v>
      </c>
      <c r="N56" s="51"/>
    </row>
    <row r="57" spans="1:14" x14ac:dyDescent="0.25">
      <c r="A57" s="49">
        <v>119</v>
      </c>
      <c r="B57" s="49" t="s">
        <v>1079</v>
      </c>
      <c r="C57" s="49" t="s">
        <v>1078</v>
      </c>
      <c r="D57" s="53" t="s">
        <v>857</v>
      </c>
      <c r="E57" s="49" t="s">
        <v>856</v>
      </c>
      <c r="F57" s="49" t="s">
        <v>1077</v>
      </c>
      <c r="G57" s="50">
        <v>40879</v>
      </c>
      <c r="H57" s="50">
        <v>36747</v>
      </c>
      <c r="I57" s="49" t="s">
        <v>854</v>
      </c>
      <c r="J57" s="49">
        <v>38</v>
      </c>
      <c r="K57" s="51">
        <v>60875</v>
      </c>
      <c r="L57" s="52">
        <v>0.15</v>
      </c>
      <c r="N57" s="51"/>
    </row>
    <row r="58" spans="1:14" x14ac:dyDescent="0.25">
      <c r="A58" s="49">
        <v>181</v>
      </c>
      <c r="B58" s="49" t="s">
        <v>1021</v>
      </c>
      <c r="C58" s="49" t="s">
        <v>1020</v>
      </c>
      <c r="D58" s="53" t="s">
        <v>992</v>
      </c>
      <c r="E58" s="49" t="s">
        <v>850</v>
      </c>
      <c r="F58" s="49" t="s">
        <v>1019</v>
      </c>
      <c r="G58" s="50">
        <v>43077</v>
      </c>
      <c r="H58" s="50">
        <v>36766</v>
      </c>
      <c r="I58" s="49" t="s">
        <v>854</v>
      </c>
      <c r="J58" s="49">
        <v>38</v>
      </c>
      <c r="K58" s="51">
        <v>60000</v>
      </c>
      <c r="L58" s="52">
        <v>0.1</v>
      </c>
      <c r="N58" s="51"/>
    </row>
    <row r="59" spans="1:14" x14ac:dyDescent="0.25">
      <c r="A59" s="49">
        <v>139</v>
      </c>
      <c r="B59" s="49" t="s">
        <v>916</v>
      </c>
      <c r="C59" s="49" t="s">
        <v>915</v>
      </c>
      <c r="D59" s="53" t="s">
        <v>914</v>
      </c>
      <c r="E59" s="49" t="s">
        <v>856</v>
      </c>
      <c r="F59" s="49" t="s">
        <v>913</v>
      </c>
      <c r="G59" s="50">
        <v>41981</v>
      </c>
      <c r="H59" s="50">
        <v>37144</v>
      </c>
      <c r="I59" s="49" t="s">
        <v>854</v>
      </c>
      <c r="J59" s="49">
        <v>38</v>
      </c>
      <c r="K59" s="51">
        <v>60000</v>
      </c>
      <c r="L59" s="52">
        <v>0</v>
      </c>
      <c r="N59" s="51"/>
    </row>
    <row r="60" spans="1:14" x14ac:dyDescent="0.25">
      <c r="A60" s="49">
        <v>161</v>
      </c>
      <c r="B60" s="49" t="s">
        <v>1073</v>
      </c>
      <c r="C60" s="49" t="s">
        <v>1072</v>
      </c>
      <c r="D60" s="53" t="s">
        <v>866</v>
      </c>
      <c r="E60" s="49" t="s">
        <v>865</v>
      </c>
      <c r="F60" s="49" t="s">
        <v>1071</v>
      </c>
      <c r="G60" s="50">
        <v>42705</v>
      </c>
      <c r="H60" s="50">
        <v>37648</v>
      </c>
      <c r="I60" s="49" t="s">
        <v>854</v>
      </c>
      <c r="J60" s="49">
        <v>38</v>
      </c>
      <c r="K60" s="51">
        <v>60000</v>
      </c>
      <c r="L60" s="52">
        <v>0</v>
      </c>
      <c r="N60" s="51"/>
    </row>
    <row r="61" spans="1:14" x14ac:dyDescent="0.25">
      <c r="A61" s="49">
        <v>154</v>
      </c>
      <c r="B61" s="49" t="s">
        <v>1160</v>
      </c>
      <c r="C61" s="49" t="s">
        <v>1159</v>
      </c>
      <c r="D61" s="53" t="s">
        <v>866</v>
      </c>
      <c r="E61" s="49" t="s">
        <v>865</v>
      </c>
      <c r="F61" s="49" t="s">
        <v>1158</v>
      </c>
      <c r="G61" s="50">
        <v>44928</v>
      </c>
      <c r="H61" s="50">
        <v>38014</v>
      </c>
      <c r="I61" s="49" t="s">
        <v>854</v>
      </c>
      <c r="J61" s="49">
        <v>38</v>
      </c>
      <c r="K61" s="51">
        <v>58750</v>
      </c>
      <c r="L61" s="52">
        <v>0.15</v>
      </c>
      <c r="M61" s="50"/>
      <c r="N61" s="51"/>
    </row>
    <row r="62" spans="1:14" x14ac:dyDescent="0.25">
      <c r="A62" s="49">
        <v>186</v>
      </c>
      <c r="B62" s="49" t="s">
        <v>980</v>
      </c>
      <c r="C62" s="49" t="s">
        <v>979</v>
      </c>
      <c r="D62" s="53" t="s">
        <v>978</v>
      </c>
      <c r="E62" s="49" t="s">
        <v>850</v>
      </c>
      <c r="F62" s="49" t="s">
        <v>977</v>
      </c>
      <c r="G62" s="50">
        <v>42705</v>
      </c>
      <c r="H62" s="50">
        <v>34394</v>
      </c>
      <c r="I62" s="49" t="s">
        <v>854</v>
      </c>
      <c r="J62" s="49">
        <v>38</v>
      </c>
      <c r="K62" s="51">
        <v>58125</v>
      </c>
      <c r="L62" s="52">
        <v>0</v>
      </c>
      <c r="N62" s="51"/>
    </row>
    <row r="63" spans="1:14" x14ac:dyDescent="0.25">
      <c r="A63" s="49">
        <v>202</v>
      </c>
      <c r="B63" s="49" t="s">
        <v>1005</v>
      </c>
      <c r="C63" s="49" t="s">
        <v>1004</v>
      </c>
      <c r="D63" s="53" t="s">
        <v>1003</v>
      </c>
      <c r="E63" s="49" t="s">
        <v>951</v>
      </c>
      <c r="F63" s="49" t="s">
        <v>1002</v>
      </c>
      <c r="G63" s="50">
        <v>43789</v>
      </c>
      <c r="H63" s="50">
        <v>34421</v>
      </c>
      <c r="I63" s="49" t="s">
        <v>854</v>
      </c>
      <c r="J63" s="49">
        <v>38</v>
      </c>
      <c r="K63" s="51">
        <v>58125</v>
      </c>
      <c r="L63" s="52">
        <v>0.09</v>
      </c>
      <c r="N63" s="51"/>
    </row>
    <row r="64" spans="1:14" x14ac:dyDescent="0.25">
      <c r="A64" s="49">
        <v>193</v>
      </c>
      <c r="B64" s="49" t="s">
        <v>1104</v>
      </c>
      <c r="C64" s="49" t="s">
        <v>1103</v>
      </c>
      <c r="D64" s="53" t="s">
        <v>851</v>
      </c>
      <c r="E64" s="49" t="s">
        <v>850</v>
      </c>
      <c r="F64" s="49" t="s">
        <v>1102</v>
      </c>
      <c r="G64" s="50">
        <v>41962</v>
      </c>
      <c r="H64" s="50">
        <v>34508</v>
      </c>
      <c r="I64" s="49" t="s">
        <v>854</v>
      </c>
      <c r="J64" s="49">
        <v>38</v>
      </c>
      <c r="K64" s="51">
        <v>57750</v>
      </c>
      <c r="L64" s="52">
        <v>0</v>
      </c>
      <c r="N64" s="51"/>
    </row>
    <row r="65" spans="1:14" x14ac:dyDescent="0.25">
      <c r="A65" s="49">
        <v>120</v>
      </c>
      <c r="B65" s="49" t="s">
        <v>1043</v>
      </c>
      <c r="C65" s="49" t="s">
        <v>1042</v>
      </c>
      <c r="D65" s="53" t="s">
        <v>857</v>
      </c>
      <c r="E65" s="49" t="s">
        <v>856</v>
      </c>
      <c r="F65" s="49" t="s">
        <v>1041</v>
      </c>
      <c r="G65" s="50">
        <v>39084</v>
      </c>
      <c r="H65" s="50">
        <v>34669</v>
      </c>
      <c r="I65" s="49" t="s">
        <v>854</v>
      </c>
      <c r="J65" s="49">
        <v>38</v>
      </c>
      <c r="K65" s="51">
        <v>56250</v>
      </c>
      <c r="L65" s="52">
        <v>0</v>
      </c>
      <c r="N65" s="51"/>
    </row>
    <row r="66" spans="1:14" x14ac:dyDescent="0.25">
      <c r="A66" s="49">
        <v>196</v>
      </c>
      <c r="B66" s="49" t="s">
        <v>1098</v>
      </c>
      <c r="C66" s="49" t="s">
        <v>1097</v>
      </c>
      <c r="D66" s="53" t="s">
        <v>1096</v>
      </c>
      <c r="E66" s="49" t="s">
        <v>951</v>
      </c>
      <c r="F66" s="49" t="s">
        <v>1095</v>
      </c>
      <c r="G66" s="50">
        <v>42335</v>
      </c>
      <c r="H66" s="50">
        <v>34685</v>
      </c>
      <c r="I66" s="49" t="s">
        <v>854</v>
      </c>
      <c r="J66" s="49">
        <v>38</v>
      </c>
      <c r="K66" s="51">
        <v>56250</v>
      </c>
      <c r="L66" s="52">
        <v>0</v>
      </c>
      <c r="N66" s="51"/>
    </row>
    <row r="67" spans="1:14" x14ac:dyDescent="0.25">
      <c r="A67" s="49">
        <v>114</v>
      </c>
      <c r="B67" s="49" t="s">
        <v>1119</v>
      </c>
      <c r="C67" s="49" t="s">
        <v>1118</v>
      </c>
      <c r="D67" s="53" t="s">
        <v>992</v>
      </c>
      <c r="E67" s="49" t="s">
        <v>850</v>
      </c>
      <c r="F67" s="49" t="s">
        <v>1117</v>
      </c>
      <c r="G67" s="50">
        <v>44444</v>
      </c>
      <c r="H67" s="50">
        <v>34788</v>
      </c>
      <c r="I67" s="49" t="s">
        <v>854</v>
      </c>
      <c r="J67" s="49">
        <v>38</v>
      </c>
      <c r="K67" s="51">
        <v>55000</v>
      </c>
      <c r="L67" s="52">
        <v>0.09</v>
      </c>
      <c r="N67" s="51"/>
    </row>
    <row r="68" spans="1:14" x14ac:dyDescent="0.25">
      <c r="A68" s="49">
        <v>123</v>
      </c>
      <c r="B68" s="49" t="s">
        <v>1050</v>
      </c>
      <c r="C68" s="49" t="s">
        <v>1049</v>
      </c>
      <c r="D68" s="53" t="s">
        <v>857</v>
      </c>
      <c r="E68" s="49" t="s">
        <v>856</v>
      </c>
      <c r="F68" s="49" t="s">
        <v>1048</v>
      </c>
      <c r="G68" s="50">
        <v>42705</v>
      </c>
      <c r="H68" s="50">
        <v>34798</v>
      </c>
      <c r="I68" s="49" t="s">
        <v>854</v>
      </c>
      <c r="J68" s="49">
        <v>38</v>
      </c>
      <c r="K68" s="51">
        <v>55000</v>
      </c>
      <c r="L68" s="52">
        <v>0.1</v>
      </c>
      <c r="N68" s="51"/>
    </row>
    <row r="69" spans="1:14" x14ac:dyDescent="0.25">
      <c r="A69" s="49">
        <v>155</v>
      </c>
      <c r="B69" s="49" t="s">
        <v>876</v>
      </c>
      <c r="C69" s="49" t="s">
        <v>875</v>
      </c>
      <c r="D69" s="53" t="s">
        <v>874</v>
      </c>
      <c r="E69" s="49" t="s">
        <v>865</v>
      </c>
      <c r="F69" s="49" t="s">
        <v>873</v>
      </c>
      <c r="G69" s="50">
        <v>42693</v>
      </c>
      <c r="H69" s="50">
        <v>34880</v>
      </c>
      <c r="I69" s="49" t="s">
        <v>854</v>
      </c>
      <c r="J69" s="49">
        <v>38</v>
      </c>
      <c r="K69" s="51">
        <v>54250</v>
      </c>
      <c r="L69" s="52">
        <v>0</v>
      </c>
      <c r="N69" s="51"/>
    </row>
    <row r="70" spans="1:14" x14ac:dyDescent="0.25">
      <c r="A70" s="49">
        <v>147</v>
      </c>
      <c r="B70" s="49" t="s">
        <v>1210</v>
      </c>
      <c r="C70" s="49" t="s">
        <v>1209</v>
      </c>
      <c r="D70" s="53" t="s">
        <v>866</v>
      </c>
      <c r="E70" s="49" t="s">
        <v>865</v>
      </c>
      <c r="F70" s="49" t="s">
        <v>1208</v>
      </c>
      <c r="G70" s="50">
        <v>40911</v>
      </c>
      <c r="H70" s="50">
        <v>34945</v>
      </c>
      <c r="I70" s="49" t="s">
        <v>854</v>
      </c>
      <c r="J70" s="49">
        <v>38</v>
      </c>
      <c r="K70" s="51">
        <v>53750</v>
      </c>
      <c r="L70" s="52">
        <v>0.09</v>
      </c>
      <c r="M70" s="50"/>
      <c r="N70" s="51"/>
    </row>
    <row r="71" spans="1:14" x14ac:dyDescent="0.25">
      <c r="A71" s="49">
        <v>159</v>
      </c>
      <c r="B71" s="49" t="s">
        <v>959</v>
      </c>
      <c r="C71" s="49" t="s">
        <v>601</v>
      </c>
      <c r="D71" s="53" t="s">
        <v>906</v>
      </c>
      <c r="E71" s="49" t="s">
        <v>865</v>
      </c>
      <c r="F71" s="49" t="s">
        <v>958</v>
      </c>
      <c r="G71" s="50">
        <v>43430</v>
      </c>
      <c r="H71" s="50">
        <v>35072</v>
      </c>
      <c r="I71" s="49" t="s">
        <v>854</v>
      </c>
      <c r="J71" s="49">
        <v>38</v>
      </c>
      <c r="K71" s="51">
        <v>53750</v>
      </c>
      <c r="L71" s="52">
        <v>0.09</v>
      </c>
      <c r="N71" s="51"/>
    </row>
    <row r="72" spans="1:14" x14ac:dyDescent="0.25">
      <c r="A72" s="49">
        <v>172</v>
      </c>
      <c r="B72" s="49" t="s">
        <v>1018</v>
      </c>
      <c r="C72" s="49" t="s">
        <v>1017</v>
      </c>
      <c r="D72" s="53" t="s">
        <v>906</v>
      </c>
      <c r="E72" s="49" t="s">
        <v>865</v>
      </c>
      <c r="F72" s="49" t="s">
        <v>1016</v>
      </c>
      <c r="G72" s="50">
        <v>43808</v>
      </c>
      <c r="H72" s="50">
        <v>35160</v>
      </c>
      <c r="I72" s="49" t="s">
        <v>854</v>
      </c>
      <c r="J72" s="49">
        <v>38</v>
      </c>
      <c r="K72" s="51">
        <v>53750</v>
      </c>
      <c r="L72" s="52">
        <v>0.15</v>
      </c>
      <c r="N72" s="51"/>
    </row>
    <row r="73" spans="1:14" x14ac:dyDescent="0.25">
      <c r="A73" s="49">
        <v>187</v>
      </c>
      <c r="B73" s="49" t="s">
        <v>1059</v>
      </c>
      <c r="C73" s="49" t="s">
        <v>1058</v>
      </c>
      <c r="D73" s="53" t="s">
        <v>999</v>
      </c>
      <c r="E73" s="49" t="s">
        <v>856</v>
      </c>
      <c r="F73" s="49" t="s">
        <v>1057</v>
      </c>
      <c r="G73" s="50">
        <v>42712</v>
      </c>
      <c r="H73" s="50">
        <v>35224</v>
      </c>
      <c r="I73" s="49" t="s">
        <v>854</v>
      </c>
      <c r="J73" s="49">
        <v>38</v>
      </c>
      <c r="K73" s="51">
        <v>53750</v>
      </c>
      <c r="L73" s="52">
        <v>0</v>
      </c>
      <c r="N73" s="51"/>
    </row>
    <row r="74" spans="1:14" x14ac:dyDescent="0.25">
      <c r="A74" s="49">
        <v>168</v>
      </c>
      <c r="B74" s="49" t="s">
        <v>908</v>
      </c>
      <c r="C74" s="49" t="s">
        <v>907</v>
      </c>
      <c r="D74" s="53" t="s">
        <v>906</v>
      </c>
      <c r="E74" s="49" t="s">
        <v>865</v>
      </c>
      <c r="F74" s="49" t="s">
        <v>905</v>
      </c>
      <c r="G74" s="50">
        <v>41962</v>
      </c>
      <c r="H74" s="50">
        <v>35237</v>
      </c>
      <c r="I74" s="49" t="s">
        <v>854</v>
      </c>
      <c r="J74" s="49">
        <v>38</v>
      </c>
      <c r="K74" s="51">
        <v>52875</v>
      </c>
      <c r="L74" s="52">
        <v>0</v>
      </c>
      <c r="N74" s="51"/>
    </row>
    <row r="75" spans="1:14" x14ac:dyDescent="0.25">
      <c r="A75" s="49">
        <v>176</v>
      </c>
      <c r="B75" s="49" t="s">
        <v>997</v>
      </c>
      <c r="C75" s="49" t="s">
        <v>996</v>
      </c>
      <c r="D75" s="53" t="s">
        <v>893</v>
      </c>
      <c r="E75" s="49" t="s">
        <v>856</v>
      </c>
      <c r="F75" s="49" t="s">
        <v>995</v>
      </c>
      <c r="G75" s="50">
        <v>42347</v>
      </c>
      <c r="H75" s="50">
        <v>35245</v>
      </c>
      <c r="I75" s="49" t="s">
        <v>854</v>
      </c>
      <c r="J75" s="49">
        <v>38</v>
      </c>
      <c r="K75" s="51">
        <v>52500</v>
      </c>
      <c r="L75" s="52">
        <v>0</v>
      </c>
      <c r="N75" s="51"/>
    </row>
    <row r="76" spans="1:14" x14ac:dyDescent="0.25">
      <c r="A76" s="49">
        <v>136</v>
      </c>
      <c r="B76" s="49" t="s">
        <v>1001</v>
      </c>
      <c r="C76" s="49" t="s">
        <v>1000</v>
      </c>
      <c r="D76" s="53" t="s">
        <v>999</v>
      </c>
      <c r="E76" s="49" t="s">
        <v>856</v>
      </c>
      <c r="F76" s="49" t="s">
        <v>998</v>
      </c>
      <c r="G76" s="50">
        <v>43467</v>
      </c>
      <c r="H76" s="50">
        <v>35247</v>
      </c>
      <c r="I76" s="49" t="s">
        <v>854</v>
      </c>
      <c r="J76" s="49">
        <v>38</v>
      </c>
      <c r="K76" s="51">
        <v>52500</v>
      </c>
      <c r="L76" s="52">
        <v>0.09</v>
      </c>
      <c r="N76" s="51"/>
    </row>
    <row r="77" spans="1:14" x14ac:dyDescent="0.25">
      <c r="A77" s="49">
        <v>166</v>
      </c>
      <c r="B77" s="49" t="s">
        <v>945</v>
      </c>
      <c r="C77" s="49" t="s">
        <v>944</v>
      </c>
      <c r="D77" s="53" t="s">
        <v>943</v>
      </c>
      <c r="E77" s="49" t="s">
        <v>865</v>
      </c>
      <c r="F77" s="49" t="s">
        <v>942</v>
      </c>
      <c r="G77" s="50">
        <v>43467</v>
      </c>
      <c r="H77" s="50">
        <v>35279</v>
      </c>
      <c r="I77" s="49" t="s">
        <v>854</v>
      </c>
      <c r="J77" s="49">
        <v>38</v>
      </c>
      <c r="K77" s="51">
        <v>51250</v>
      </c>
      <c r="L77" s="52">
        <v>0.15</v>
      </c>
      <c r="N77" s="51"/>
    </row>
    <row r="78" spans="1:14" x14ac:dyDescent="0.25">
      <c r="A78" s="49">
        <v>126</v>
      </c>
      <c r="B78" s="49" t="s">
        <v>1116</v>
      </c>
      <c r="C78" s="49" t="s">
        <v>1115</v>
      </c>
      <c r="D78" s="53" t="s">
        <v>857</v>
      </c>
      <c r="E78" s="49" t="s">
        <v>856</v>
      </c>
      <c r="F78" s="49" t="s">
        <v>1114</v>
      </c>
      <c r="G78" s="50">
        <v>43016</v>
      </c>
      <c r="H78" s="50">
        <v>35311</v>
      </c>
      <c r="I78" s="49" t="s">
        <v>854</v>
      </c>
      <c r="J78" s="49">
        <v>38</v>
      </c>
      <c r="K78" s="51">
        <v>51250</v>
      </c>
      <c r="L78" s="52">
        <v>0</v>
      </c>
      <c r="N78" s="51"/>
    </row>
    <row r="79" spans="1:14" x14ac:dyDescent="0.25">
      <c r="A79" s="49">
        <v>106</v>
      </c>
      <c r="B79" s="49" t="s">
        <v>1145</v>
      </c>
      <c r="C79" s="49" t="s">
        <v>1144</v>
      </c>
      <c r="D79" s="53" t="s">
        <v>932</v>
      </c>
      <c r="E79" s="49" t="s">
        <v>850</v>
      </c>
      <c r="F79" s="49" t="s">
        <v>1143</v>
      </c>
      <c r="G79" s="50">
        <v>44963</v>
      </c>
      <c r="H79" s="50">
        <v>35358</v>
      </c>
      <c r="I79" s="49" t="s">
        <v>854</v>
      </c>
      <c r="J79" s="49">
        <v>38</v>
      </c>
      <c r="K79" s="51">
        <v>50000</v>
      </c>
      <c r="L79" s="52">
        <v>0.12</v>
      </c>
      <c r="N79" s="51"/>
    </row>
    <row r="80" spans="1:14" x14ac:dyDescent="0.25">
      <c r="A80" s="49">
        <v>134</v>
      </c>
      <c r="B80" s="49" t="s">
        <v>1107</v>
      </c>
      <c r="C80" s="49" t="s">
        <v>1106</v>
      </c>
      <c r="D80" s="53" t="s">
        <v>910</v>
      </c>
      <c r="E80" s="49" t="s">
        <v>856</v>
      </c>
      <c r="F80" s="49" t="s">
        <v>1105</v>
      </c>
      <c r="G80" s="50">
        <v>43435</v>
      </c>
      <c r="H80" s="50">
        <v>35394</v>
      </c>
      <c r="I80" s="49" t="s">
        <v>854</v>
      </c>
      <c r="J80" s="49">
        <v>38</v>
      </c>
      <c r="K80" s="51">
        <v>48375</v>
      </c>
      <c r="L80" s="52">
        <v>0.12</v>
      </c>
      <c r="N80" s="51"/>
    </row>
    <row r="81" spans="1:14" x14ac:dyDescent="0.25">
      <c r="A81" s="49">
        <v>165</v>
      </c>
      <c r="B81" s="49" t="s">
        <v>880</v>
      </c>
      <c r="C81" s="49" t="s">
        <v>879</v>
      </c>
      <c r="D81" s="53" t="s">
        <v>878</v>
      </c>
      <c r="E81" s="49" t="s">
        <v>850</v>
      </c>
      <c r="F81" s="49" t="s">
        <v>877</v>
      </c>
      <c r="G81" s="50">
        <v>43077</v>
      </c>
      <c r="H81" s="50">
        <v>35464</v>
      </c>
      <c r="I81" s="49" t="s">
        <v>854</v>
      </c>
      <c r="J81" s="49">
        <v>38</v>
      </c>
      <c r="K81" s="51">
        <v>47500</v>
      </c>
      <c r="L81" s="52">
        <v>0.09</v>
      </c>
      <c r="N81" s="51"/>
    </row>
    <row r="82" spans="1:14" x14ac:dyDescent="0.25">
      <c r="A82" s="49">
        <v>173</v>
      </c>
      <c r="B82" s="49" t="s">
        <v>1113</v>
      </c>
      <c r="C82" s="49" t="s">
        <v>1112</v>
      </c>
      <c r="D82" s="49" t="s">
        <v>893</v>
      </c>
      <c r="E82" s="49" t="s">
        <v>856</v>
      </c>
      <c r="F82" s="49" t="s">
        <v>1111</v>
      </c>
      <c r="G82" s="50">
        <v>43435</v>
      </c>
      <c r="H82" s="50">
        <v>35501</v>
      </c>
      <c r="I82" s="49" t="s">
        <v>854</v>
      </c>
      <c r="J82" s="49">
        <v>38</v>
      </c>
      <c r="K82" s="51">
        <v>47500</v>
      </c>
      <c r="L82" s="52">
        <v>0.09</v>
      </c>
      <c r="N82" s="51"/>
    </row>
    <row r="83" spans="1:14" x14ac:dyDescent="0.25">
      <c r="A83" s="49">
        <v>130</v>
      </c>
      <c r="B83" s="49" t="s">
        <v>1166</v>
      </c>
      <c r="C83" s="49" t="s">
        <v>1165</v>
      </c>
      <c r="D83" s="53" t="s">
        <v>866</v>
      </c>
      <c r="E83" s="49" t="s">
        <v>856</v>
      </c>
      <c r="F83" s="49" t="s">
        <v>1164</v>
      </c>
      <c r="G83" s="50">
        <v>43443</v>
      </c>
      <c r="H83" s="50">
        <v>35540</v>
      </c>
      <c r="I83" s="49" t="s">
        <v>854</v>
      </c>
      <c r="J83" s="49">
        <v>38</v>
      </c>
      <c r="K83" s="51">
        <v>47500</v>
      </c>
      <c r="L83" s="52">
        <v>0.09</v>
      </c>
      <c r="M83" s="50"/>
      <c r="N83" s="51"/>
    </row>
    <row r="84" spans="1:14" x14ac:dyDescent="0.25">
      <c r="A84" s="49">
        <v>118</v>
      </c>
      <c r="B84" s="49" t="s">
        <v>1163</v>
      </c>
      <c r="C84" s="49" t="s">
        <v>1162</v>
      </c>
      <c r="D84" s="53" t="s">
        <v>992</v>
      </c>
      <c r="E84" s="49" t="s">
        <v>850</v>
      </c>
      <c r="F84" s="49" t="s">
        <v>1161</v>
      </c>
      <c r="G84" s="50">
        <v>42253</v>
      </c>
      <c r="H84" s="50">
        <v>35550</v>
      </c>
      <c r="I84" s="49" t="s">
        <v>854</v>
      </c>
      <c r="J84" s="49">
        <v>38</v>
      </c>
      <c r="K84" s="51">
        <v>46875</v>
      </c>
      <c r="L84" s="52">
        <v>0.12</v>
      </c>
      <c r="M84" s="50"/>
      <c r="N84" s="51"/>
    </row>
    <row r="85" spans="1:14" x14ac:dyDescent="0.25">
      <c r="A85" s="49">
        <v>183</v>
      </c>
      <c r="B85" s="49" t="s">
        <v>949</v>
      </c>
      <c r="C85" s="49" t="s">
        <v>948</v>
      </c>
      <c r="D85" s="53" t="s">
        <v>947</v>
      </c>
      <c r="E85" s="49" t="s">
        <v>850</v>
      </c>
      <c r="F85" s="49" t="s">
        <v>946</v>
      </c>
      <c r="G85" s="50">
        <v>43435</v>
      </c>
      <c r="H85" s="50">
        <v>35564</v>
      </c>
      <c r="I85" s="49" t="s">
        <v>854</v>
      </c>
      <c r="J85" s="49">
        <v>38</v>
      </c>
      <c r="K85" s="51">
        <v>46875</v>
      </c>
      <c r="L85" s="52">
        <v>0.09</v>
      </c>
      <c r="N85" s="51"/>
    </row>
    <row r="86" spans="1:14" x14ac:dyDescent="0.25">
      <c r="A86" s="49">
        <v>122</v>
      </c>
      <c r="B86" s="49" t="s">
        <v>1011</v>
      </c>
      <c r="C86" s="49" t="s">
        <v>1010</v>
      </c>
      <c r="D86" s="53" t="s">
        <v>857</v>
      </c>
      <c r="E86" s="49" t="s">
        <v>856</v>
      </c>
      <c r="F86" s="49" t="s">
        <v>1009</v>
      </c>
      <c r="G86" s="50">
        <v>42335</v>
      </c>
      <c r="H86" s="50">
        <v>35613</v>
      </c>
      <c r="I86" s="49" t="s">
        <v>854</v>
      </c>
      <c r="J86" s="49">
        <v>38</v>
      </c>
      <c r="K86" s="51">
        <v>46250</v>
      </c>
      <c r="L86" s="52">
        <v>0.12</v>
      </c>
      <c r="N86" s="51"/>
    </row>
    <row r="87" spans="1:14" x14ac:dyDescent="0.25">
      <c r="A87" s="49">
        <v>178</v>
      </c>
      <c r="B87" s="49" t="s">
        <v>895</v>
      </c>
      <c r="C87" s="49" t="s">
        <v>894</v>
      </c>
      <c r="D87" s="53" t="s">
        <v>893</v>
      </c>
      <c r="E87" s="49" t="s">
        <v>856</v>
      </c>
      <c r="F87" s="49" t="s">
        <v>892</v>
      </c>
      <c r="G87" s="50">
        <v>42705</v>
      </c>
      <c r="H87" s="50">
        <v>35624</v>
      </c>
      <c r="I87" s="49" t="s">
        <v>854</v>
      </c>
      <c r="J87" s="49">
        <v>38</v>
      </c>
      <c r="K87" s="51">
        <v>46250</v>
      </c>
      <c r="L87" s="52">
        <v>0.1</v>
      </c>
      <c r="N87" s="51"/>
    </row>
    <row r="88" spans="1:14" x14ac:dyDescent="0.25">
      <c r="A88" s="49">
        <v>131</v>
      </c>
      <c r="B88" s="49" t="s">
        <v>1033</v>
      </c>
      <c r="C88" s="49" t="s">
        <v>1032</v>
      </c>
      <c r="D88" s="53" t="s">
        <v>874</v>
      </c>
      <c r="E88" s="49" t="s">
        <v>856</v>
      </c>
      <c r="F88" s="49" t="s">
        <v>1031</v>
      </c>
      <c r="G88" s="50">
        <v>43065</v>
      </c>
      <c r="H88" s="50">
        <v>35651</v>
      </c>
      <c r="I88" s="49" t="s">
        <v>854</v>
      </c>
      <c r="J88" s="49">
        <v>38</v>
      </c>
      <c r="K88" s="51">
        <v>45000</v>
      </c>
      <c r="L88" s="52">
        <v>0.15</v>
      </c>
      <c r="N88" s="51"/>
    </row>
    <row r="89" spans="1:14" x14ac:dyDescent="0.25">
      <c r="A89" s="49">
        <v>113</v>
      </c>
      <c r="B89" s="49" t="s">
        <v>1086</v>
      </c>
      <c r="C89" s="49" t="s">
        <v>1085</v>
      </c>
      <c r="D89" s="53" t="s">
        <v>1084</v>
      </c>
      <c r="E89" s="49" t="s">
        <v>850</v>
      </c>
      <c r="F89" s="49" t="s">
        <v>1083</v>
      </c>
      <c r="G89" s="50">
        <v>42618</v>
      </c>
      <c r="H89" s="50">
        <v>35709</v>
      </c>
      <c r="I89" s="49" t="s">
        <v>854</v>
      </c>
      <c r="J89" s="49">
        <v>38</v>
      </c>
      <c r="K89" s="51">
        <v>45000</v>
      </c>
      <c r="L89" s="52">
        <v>0.1</v>
      </c>
      <c r="N89" s="51"/>
    </row>
    <row r="90" spans="1:14" x14ac:dyDescent="0.25">
      <c r="A90" s="49">
        <v>182</v>
      </c>
      <c r="B90" s="49" t="s">
        <v>957</v>
      </c>
      <c r="C90" s="49" t="s">
        <v>956</v>
      </c>
      <c r="D90" s="53" t="s">
        <v>955</v>
      </c>
      <c r="E90" s="49" t="s">
        <v>856</v>
      </c>
      <c r="F90" s="49" t="s">
        <v>954</v>
      </c>
      <c r="G90" s="50">
        <v>43789</v>
      </c>
      <c r="H90" s="50">
        <v>35741</v>
      </c>
      <c r="I90" s="49" t="s">
        <v>848</v>
      </c>
      <c r="J90" s="49">
        <v>20</v>
      </c>
      <c r="K90" s="51">
        <v>45000</v>
      </c>
      <c r="L90" s="52">
        <v>0</v>
      </c>
      <c r="N90" s="51"/>
    </row>
    <row r="91" spans="1:14" x14ac:dyDescent="0.25">
      <c r="A91" s="49">
        <v>199</v>
      </c>
      <c r="B91" s="49" t="s">
        <v>953</v>
      </c>
      <c r="C91" s="49" t="s">
        <v>952</v>
      </c>
      <c r="D91" s="53" t="s">
        <v>851</v>
      </c>
      <c r="E91" s="49" t="s">
        <v>951</v>
      </c>
      <c r="F91" s="49" t="s">
        <v>950</v>
      </c>
      <c r="G91" s="50">
        <v>43430</v>
      </c>
      <c r="H91" s="50">
        <v>35957</v>
      </c>
      <c r="I91" s="49" t="s">
        <v>848</v>
      </c>
      <c r="J91" s="49">
        <v>20</v>
      </c>
      <c r="K91" s="51">
        <v>44750</v>
      </c>
      <c r="L91" s="52">
        <v>0.12</v>
      </c>
      <c r="N91" s="51"/>
    </row>
    <row r="92" spans="1:14" x14ac:dyDescent="0.25">
      <c r="A92" s="49">
        <v>191</v>
      </c>
      <c r="B92" s="49" t="s">
        <v>904</v>
      </c>
      <c r="C92" s="49" t="s">
        <v>903</v>
      </c>
      <c r="D92" s="53" t="s">
        <v>902</v>
      </c>
      <c r="E92" s="49" t="s">
        <v>850</v>
      </c>
      <c r="F92" s="49" t="s">
        <v>901</v>
      </c>
      <c r="G92" s="50">
        <v>42719</v>
      </c>
      <c r="H92" s="50">
        <v>35985</v>
      </c>
      <c r="I92" s="49" t="s">
        <v>848</v>
      </c>
      <c r="J92" s="49">
        <v>30</v>
      </c>
      <c r="K92" s="51">
        <v>43750</v>
      </c>
      <c r="L92" s="52">
        <v>0.15</v>
      </c>
      <c r="N92" s="51"/>
    </row>
    <row r="93" spans="1:14" x14ac:dyDescent="0.25">
      <c r="A93" s="49">
        <v>121</v>
      </c>
      <c r="B93" s="49" t="s">
        <v>1182</v>
      </c>
      <c r="C93" s="49" t="s">
        <v>1181</v>
      </c>
      <c r="D93" s="53" t="s">
        <v>857</v>
      </c>
      <c r="E93" s="49" t="s">
        <v>856</v>
      </c>
      <c r="F93" s="49" t="s">
        <v>1180</v>
      </c>
      <c r="G93" s="50">
        <v>42705</v>
      </c>
      <c r="H93" s="50">
        <v>36014</v>
      </c>
      <c r="I93" s="49" t="s">
        <v>848</v>
      </c>
      <c r="J93" s="49">
        <v>20</v>
      </c>
      <c r="K93" s="51">
        <v>42500</v>
      </c>
      <c r="L93" s="52">
        <v>0</v>
      </c>
      <c r="M93" s="50"/>
      <c r="N93" s="51"/>
    </row>
    <row r="94" spans="1:14" x14ac:dyDescent="0.25">
      <c r="A94" s="49">
        <v>179</v>
      </c>
      <c r="B94" s="49" t="s">
        <v>1130</v>
      </c>
      <c r="C94" s="49" t="s">
        <v>1129</v>
      </c>
      <c r="D94" s="53" t="s">
        <v>1128</v>
      </c>
      <c r="E94" s="49" t="s">
        <v>856</v>
      </c>
      <c r="F94" s="49" t="s">
        <v>1127</v>
      </c>
      <c r="G94" s="50">
        <v>44953</v>
      </c>
      <c r="H94" s="50">
        <v>36058</v>
      </c>
      <c r="I94" s="49" t="s">
        <v>848</v>
      </c>
      <c r="J94" s="49">
        <v>20</v>
      </c>
      <c r="K94" s="51">
        <v>42500</v>
      </c>
      <c r="L94" s="52">
        <v>0.09</v>
      </c>
      <c r="N94" s="51"/>
    </row>
    <row r="95" spans="1:14" x14ac:dyDescent="0.25">
      <c r="A95" s="49">
        <v>185</v>
      </c>
      <c r="B95" s="49" t="s">
        <v>1185</v>
      </c>
      <c r="C95" s="49" t="s">
        <v>1184</v>
      </c>
      <c r="D95" s="53" t="s">
        <v>978</v>
      </c>
      <c r="E95" s="49" t="s">
        <v>850</v>
      </c>
      <c r="F95" s="49" t="s">
        <v>1183</v>
      </c>
      <c r="G95" s="50">
        <v>43808</v>
      </c>
      <c r="H95" s="50">
        <v>36247</v>
      </c>
      <c r="I95" s="49" t="s">
        <v>848</v>
      </c>
      <c r="J95" s="49">
        <v>25</v>
      </c>
      <c r="K95" s="51">
        <v>42500</v>
      </c>
      <c r="L95" s="52">
        <v>0</v>
      </c>
      <c r="M95" s="50"/>
      <c r="N95" s="51"/>
    </row>
    <row r="96" spans="1:14" x14ac:dyDescent="0.25">
      <c r="A96" s="49">
        <v>195</v>
      </c>
      <c r="B96" s="49" t="s">
        <v>1176</v>
      </c>
      <c r="C96" s="49" t="s">
        <v>1175</v>
      </c>
      <c r="D96" s="53" t="s">
        <v>1174</v>
      </c>
      <c r="E96" s="49" t="s">
        <v>856</v>
      </c>
      <c r="F96" s="49" t="s">
        <v>1173</v>
      </c>
      <c r="G96" s="50">
        <v>42737</v>
      </c>
      <c r="H96" s="50">
        <v>36290</v>
      </c>
      <c r="I96" s="49" t="s">
        <v>848</v>
      </c>
      <c r="J96" s="49">
        <v>20</v>
      </c>
      <c r="K96" s="51">
        <v>36125</v>
      </c>
      <c r="L96" s="52">
        <v>0.12</v>
      </c>
      <c r="M96" s="50"/>
      <c r="N96" s="51"/>
    </row>
    <row r="97" spans="1:14" x14ac:dyDescent="0.25">
      <c r="A97" s="49">
        <v>150</v>
      </c>
      <c r="B97" s="49" t="s">
        <v>987</v>
      </c>
      <c r="C97" s="49" t="s">
        <v>986</v>
      </c>
      <c r="D97" s="53" t="s">
        <v>882</v>
      </c>
      <c r="E97" s="49" t="s">
        <v>865</v>
      </c>
      <c r="F97" s="49" t="s">
        <v>985</v>
      </c>
      <c r="G97" s="50">
        <v>43809</v>
      </c>
      <c r="H97" s="50">
        <v>36318</v>
      </c>
      <c r="I97" s="49" t="s">
        <v>848</v>
      </c>
      <c r="J97" s="49">
        <v>20</v>
      </c>
      <c r="K97" s="51">
        <v>35625</v>
      </c>
      <c r="L97" s="52">
        <v>0</v>
      </c>
      <c r="N97" s="51"/>
    </row>
    <row r="98" spans="1:14" x14ac:dyDescent="0.25">
      <c r="A98" s="49">
        <v>109</v>
      </c>
      <c r="B98" s="49" t="s">
        <v>934</v>
      </c>
      <c r="C98" s="49" t="s">
        <v>933</v>
      </c>
      <c r="D98" s="53" t="s">
        <v>932</v>
      </c>
      <c r="E98" s="49" t="s">
        <v>850</v>
      </c>
      <c r="F98" s="49" t="s">
        <v>931</v>
      </c>
      <c r="G98" s="50">
        <v>42618</v>
      </c>
      <c r="H98" s="50">
        <v>36492</v>
      </c>
      <c r="I98" s="49" t="s">
        <v>848</v>
      </c>
      <c r="J98" s="49">
        <v>22</v>
      </c>
      <c r="K98" s="51">
        <v>35000</v>
      </c>
      <c r="L98" s="52">
        <v>0.15</v>
      </c>
      <c r="N98" s="51"/>
    </row>
    <row r="99" spans="1:14" x14ac:dyDescent="0.25">
      <c r="A99" s="49">
        <v>117</v>
      </c>
      <c r="B99" s="49" t="s">
        <v>1030</v>
      </c>
      <c r="C99" s="49" t="s">
        <v>1029</v>
      </c>
      <c r="D99" s="53" t="s">
        <v>992</v>
      </c>
      <c r="E99" s="49" t="s">
        <v>850</v>
      </c>
      <c r="F99" s="49" t="s">
        <v>1028</v>
      </c>
      <c r="G99" s="50">
        <v>42618</v>
      </c>
      <c r="H99" s="50">
        <v>36511</v>
      </c>
      <c r="I99" s="49" t="s">
        <v>848</v>
      </c>
      <c r="J99" s="49">
        <v>20</v>
      </c>
      <c r="K99" s="51">
        <v>34375</v>
      </c>
      <c r="L99" s="52">
        <v>0</v>
      </c>
      <c r="N99" s="51"/>
    </row>
    <row r="100" spans="1:14" x14ac:dyDescent="0.25">
      <c r="A100" s="49">
        <v>115</v>
      </c>
      <c r="B100" s="49" t="s">
        <v>994</v>
      </c>
      <c r="C100" s="49" t="s">
        <v>993</v>
      </c>
      <c r="D100" s="53" t="s">
        <v>992</v>
      </c>
      <c r="E100" s="49" t="s">
        <v>850</v>
      </c>
      <c r="F100" s="49" t="s">
        <v>991</v>
      </c>
      <c r="G100" s="50">
        <v>41887</v>
      </c>
      <c r="H100" s="50">
        <v>36833</v>
      </c>
      <c r="I100" s="49" t="s">
        <v>848</v>
      </c>
      <c r="J100" s="49">
        <v>20</v>
      </c>
      <c r="K100" s="51">
        <v>33125</v>
      </c>
      <c r="L100" s="52">
        <v>0.15</v>
      </c>
      <c r="N100" s="51"/>
    </row>
    <row r="101" spans="1:14" x14ac:dyDescent="0.25">
      <c r="A101" s="49">
        <v>107</v>
      </c>
      <c r="B101" s="49" t="s">
        <v>1136</v>
      </c>
      <c r="C101" s="49" t="s">
        <v>1135</v>
      </c>
      <c r="D101" s="53" t="s">
        <v>932</v>
      </c>
      <c r="E101" s="49" t="s">
        <v>850</v>
      </c>
      <c r="F101" s="49" t="s">
        <v>1134</v>
      </c>
      <c r="G101" s="50">
        <v>44444</v>
      </c>
      <c r="H101" s="50">
        <v>36864</v>
      </c>
      <c r="I101" s="49" t="s">
        <v>848</v>
      </c>
      <c r="J101" s="49">
        <v>20</v>
      </c>
      <c r="K101" s="51">
        <v>32750</v>
      </c>
      <c r="L101" s="52">
        <v>0.1</v>
      </c>
      <c r="N101" s="51"/>
    </row>
    <row r="102" spans="1:14" x14ac:dyDescent="0.25">
      <c r="A102" s="49">
        <v>129</v>
      </c>
      <c r="B102" s="49" t="s">
        <v>887</v>
      </c>
      <c r="C102" s="49" t="s">
        <v>886</v>
      </c>
      <c r="D102" s="53" t="s">
        <v>874</v>
      </c>
      <c r="E102" s="49" t="s">
        <v>856</v>
      </c>
      <c r="F102" s="49" t="s">
        <v>885</v>
      </c>
      <c r="G102" s="50">
        <v>43815</v>
      </c>
      <c r="H102" s="50">
        <v>37536</v>
      </c>
      <c r="I102" s="49" t="s">
        <v>848</v>
      </c>
      <c r="J102" s="49">
        <v>20</v>
      </c>
      <c r="K102" s="51">
        <v>31250</v>
      </c>
      <c r="L102" s="52">
        <v>0.1</v>
      </c>
      <c r="N102" s="51"/>
    </row>
    <row r="103" spans="1:14" x14ac:dyDescent="0.25">
      <c r="A103" s="49">
        <v>190</v>
      </c>
      <c r="B103" s="49" t="s">
        <v>1070</v>
      </c>
      <c r="C103" s="49" t="s">
        <v>1069</v>
      </c>
      <c r="D103" s="53" t="s">
        <v>1068</v>
      </c>
      <c r="E103" s="49" t="s">
        <v>850</v>
      </c>
      <c r="F103" s="49" t="s">
        <v>1067</v>
      </c>
      <c r="G103" s="50">
        <v>43430</v>
      </c>
      <c r="H103" s="50">
        <v>37654</v>
      </c>
      <c r="I103" s="49" t="s">
        <v>848</v>
      </c>
      <c r="J103" s="49">
        <v>20</v>
      </c>
      <c r="K103" s="51">
        <v>31250</v>
      </c>
      <c r="L103" s="52">
        <v>0.09</v>
      </c>
      <c r="N103" s="51"/>
    </row>
    <row r="104" spans="1:14" x14ac:dyDescent="0.25">
      <c r="A104" s="49">
        <v>111</v>
      </c>
      <c r="B104" s="49" t="s">
        <v>1179</v>
      </c>
      <c r="C104" s="49" t="s">
        <v>1178</v>
      </c>
      <c r="D104" s="53" t="s">
        <v>932</v>
      </c>
      <c r="E104" s="49" t="s">
        <v>850</v>
      </c>
      <c r="F104" s="49" t="s">
        <v>1177</v>
      </c>
      <c r="G104" s="50">
        <v>44809</v>
      </c>
      <c r="H104" s="50">
        <v>37711</v>
      </c>
      <c r="I104" s="49" t="s">
        <v>848</v>
      </c>
      <c r="J104" s="49">
        <v>20</v>
      </c>
      <c r="K104" s="51">
        <v>31250</v>
      </c>
      <c r="L104" s="52">
        <v>0</v>
      </c>
      <c r="M104" s="50"/>
      <c r="N104" s="51"/>
    </row>
    <row r="105" spans="1:14" x14ac:dyDescent="0.25">
      <c r="A105" s="49">
        <v>205</v>
      </c>
      <c r="B105" s="49" t="s">
        <v>853</v>
      </c>
      <c r="C105" s="49" t="s">
        <v>852</v>
      </c>
      <c r="D105" s="53" t="s">
        <v>851</v>
      </c>
      <c r="E105" s="49" t="s">
        <v>850</v>
      </c>
      <c r="F105" s="49" t="s">
        <v>849</v>
      </c>
      <c r="G105" s="50">
        <v>43801</v>
      </c>
      <c r="H105" s="50">
        <v>37764</v>
      </c>
      <c r="I105" s="49" t="s">
        <v>848</v>
      </c>
      <c r="J105" s="49">
        <v>25</v>
      </c>
      <c r="K105" s="51">
        <v>28750</v>
      </c>
      <c r="L105" s="52">
        <v>0.15</v>
      </c>
      <c r="N105" s="51"/>
    </row>
    <row r="106" spans="1:14" x14ac:dyDescent="0.25">
      <c r="A106" s="49">
        <v>141</v>
      </c>
      <c r="B106" s="49" t="s">
        <v>1157</v>
      </c>
      <c r="C106" s="49" t="s">
        <v>1156</v>
      </c>
      <c r="D106" s="49" t="s">
        <v>861</v>
      </c>
      <c r="E106" s="49" t="s">
        <v>856</v>
      </c>
      <c r="F106" s="49" t="s">
        <v>1155</v>
      </c>
      <c r="G106" s="50">
        <v>44545</v>
      </c>
      <c r="H106" s="50">
        <v>37773</v>
      </c>
      <c r="I106" s="49" t="s">
        <v>848</v>
      </c>
      <c r="J106" s="49">
        <v>20</v>
      </c>
      <c r="K106" s="51">
        <v>28125</v>
      </c>
      <c r="L106" s="52">
        <v>0.1</v>
      </c>
      <c r="N106" s="51"/>
    </row>
  </sheetData>
  <sortState xmlns:xlrd2="http://schemas.microsoft.com/office/spreadsheetml/2017/richdata2" ref="I2:I106">
    <sortCondition ref="I2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4"/>
  <sheetViews>
    <sheetView workbookViewId="0">
      <selection activeCell="D2" sqref="D2"/>
    </sheetView>
  </sheetViews>
  <sheetFormatPr defaultColWidth="8.85546875" defaultRowHeight="15.75" x14ac:dyDescent="0.25"/>
  <cols>
    <col min="1" max="1" width="16.42578125" style="24" customWidth="1"/>
    <col min="2" max="4" width="12.28515625" style="24" customWidth="1"/>
    <col min="5" max="16384" width="8.85546875" style="24"/>
  </cols>
  <sheetData>
    <row r="1" spans="1:8" ht="53.25" customHeight="1" x14ac:dyDescent="0.25">
      <c r="A1" s="38" t="s">
        <v>207</v>
      </c>
      <c r="B1" s="38" t="s">
        <v>206</v>
      </c>
      <c r="C1" s="38" t="s">
        <v>205</v>
      </c>
      <c r="D1" s="38" t="s">
        <v>204</v>
      </c>
    </row>
    <row r="2" spans="1:8" ht="15" customHeight="1" x14ac:dyDescent="0.25">
      <c r="A2" s="47" t="s">
        <v>203</v>
      </c>
      <c r="B2" s="48">
        <v>4500</v>
      </c>
      <c r="C2" s="48">
        <v>5100</v>
      </c>
      <c r="D2" s="28"/>
      <c r="G2" s="48"/>
      <c r="H2" s="48"/>
    </row>
    <row r="3" spans="1:8" ht="15" customHeight="1" x14ac:dyDescent="0.25">
      <c r="A3" s="47" t="s">
        <v>56</v>
      </c>
      <c r="B3" s="48">
        <v>3400</v>
      </c>
      <c r="C3" s="48">
        <v>3800</v>
      </c>
      <c r="D3" s="28"/>
      <c r="G3" s="48"/>
      <c r="H3" s="48"/>
    </row>
    <row r="4" spans="1:8" ht="15" customHeight="1" x14ac:dyDescent="0.25">
      <c r="A4" s="47" t="s">
        <v>202</v>
      </c>
      <c r="B4" s="48">
        <v>3700</v>
      </c>
      <c r="C4" s="48">
        <v>4400</v>
      </c>
      <c r="D4" s="28"/>
      <c r="G4" s="48"/>
      <c r="H4" s="48"/>
    </row>
    <row r="5" spans="1:8" ht="15" customHeight="1" x14ac:dyDescent="0.25">
      <c r="A5" s="47" t="s">
        <v>201</v>
      </c>
      <c r="B5" s="48">
        <v>2100</v>
      </c>
      <c r="C5" s="48">
        <v>1700</v>
      </c>
      <c r="D5" s="28"/>
      <c r="G5" s="48"/>
      <c r="H5" s="48"/>
    </row>
    <row r="6" spans="1:8" ht="15" customHeight="1" x14ac:dyDescent="0.25">
      <c r="A6" s="47" t="s">
        <v>200</v>
      </c>
      <c r="B6" s="48">
        <v>1400</v>
      </c>
      <c r="C6" s="48">
        <v>1800</v>
      </c>
      <c r="D6" s="28"/>
      <c r="G6" s="48"/>
      <c r="H6" s="48"/>
    </row>
    <row r="7" spans="1:8" ht="15" customHeight="1" x14ac:dyDescent="0.25">
      <c r="A7" s="47" t="s">
        <v>199</v>
      </c>
      <c r="B7" s="48">
        <v>4200</v>
      </c>
      <c r="C7" s="48">
        <v>4200</v>
      </c>
      <c r="D7" s="28"/>
      <c r="G7" s="48"/>
      <c r="H7" s="48"/>
    </row>
    <row r="8" spans="1:8" ht="15" customHeight="1" x14ac:dyDescent="0.25">
      <c r="A8" s="47" t="s">
        <v>198</v>
      </c>
      <c r="B8" s="48">
        <v>3500</v>
      </c>
      <c r="C8" s="48">
        <v>3300</v>
      </c>
      <c r="D8" s="28"/>
      <c r="G8" s="48"/>
      <c r="H8" s="48"/>
    </row>
    <row r="9" spans="1:8" ht="15" customHeight="1" x14ac:dyDescent="0.25">
      <c r="A9" s="47" t="s">
        <v>197</v>
      </c>
      <c r="B9" s="48">
        <v>6300</v>
      </c>
      <c r="C9" s="48">
        <v>7100</v>
      </c>
      <c r="D9" s="28"/>
      <c r="G9" s="48"/>
      <c r="H9" s="48"/>
    </row>
    <row r="10" spans="1:8" ht="15" customHeight="1" x14ac:dyDescent="0.25">
      <c r="A10" s="47" t="s">
        <v>196</v>
      </c>
      <c r="B10" s="48">
        <v>4900</v>
      </c>
      <c r="C10" s="48">
        <v>6000</v>
      </c>
      <c r="D10" s="28"/>
      <c r="G10" s="48"/>
      <c r="H10" s="48"/>
    </row>
    <row r="11" spans="1:8" ht="15" customHeight="1" x14ac:dyDescent="0.25">
      <c r="A11" s="47" t="s">
        <v>195</v>
      </c>
      <c r="B11" s="48">
        <v>5900</v>
      </c>
      <c r="C11" s="48">
        <v>5900</v>
      </c>
      <c r="D11" s="28"/>
      <c r="G11" s="48"/>
      <c r="H11" s="48"/>
    </row>
    <row r="12" spans="1:8" ht="15" customHeight="1" x14ac:dyDescent="0.25">
      <c r="A12" s="47" t="s">
        <v>194</v>
      </c>
      <c r="B12" s="48">
        <v>6400</v>
      </c>
      <c r="C12" s="48">
        <v>8300</v>
      </c>
      <c r="D12" s="28"/>
      <c r="G12" s="48"/>
      <c r="H12" s="48"/>
    </row>
    <row r="13" spans="1:8" ht="15" customHeight="1" x14ac:dyDescent="0.25">
      <c r="A13" s="47" t="s">
        <v>193</v>
      </c>
      <c r="B13" s="48">
        <v>6900</v>
      </c>
      <c r="C13" s="48">
        <v>9200</v>
      </c>
      <c r="D13" s="28"/>
      <c r="G13" s="48"/>
      <c r="H13" s="48"/>
    </row>
    <row r="14" spans="1:8" ht="15" customHeight="1" x14ac:dyDescent="0.25">
      <c r="A14" s="47" t="s">
        <v>192</v>
      </c>
      <c r="B14" s="48">
        <v>7400</v>
      </c>
      <c r="C14" s="48">
        <v>7200</v>
      </c>
      <c r="D14" s="28"/>
      <c r="G14" s="48"/>
      <c r="H14" s="48"/>
    </row>
  </sheetData>
  <printOptions horizontalCentered="1" gridLines="1" gridLinesSet="0"/>
  <pageMargins left="0.74803149606299213" right="0.74803149606299213" top="0.98425196850393704" bottom="0.98425196850393704" header="0.51181102362204722" footer="0.51181102362204722"/>
  <pageSetup paperSize="9" orientation="portrait" horizontalDpi="4294967292" verticalDpi="4294967292" r:id="rId1"/>
  <headerFooter alignWithMargins="0">
    <oddHeader>&amp;F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autoPageBreaks="0"/>
  </sheetPr>
  <dimension ref="A1:F17"/>
  <sheetViews>
    <sheetView workbookViewId="0">
      <selection activeCell="C2" sqref="C2"/>
    </sheetView>
  </sheetViews>
  <sheetFormatPr defaultColWidth="8.85546875" defaultRowHeight="15.75" x14ac:dyDescent="0.25"/>
  <cols>
    <col min="1" max="1" width="20.140625" style="24" customWidth="1"/>
    <col min="2" max="2" width="12.42578125" style="24" customWidth="1"/>
    <col min="3" max="3" width="15.42578125" style="24" customWidth="1"/>
    <col min="4" max="4" width="10" style="24" customWidth="1"/>
    <col min="5" max="5" width="13.7109375" style="24" customWidth="1"/>
    <col min="6" max="6" width="15.42578125" style="24" customWidth="1"/>
    <col min="7" max="16384" width="8.85546875" style="24"/>
  </cols>
  <sheetData>
    <row r="1" spans="1:6" s="37" customFormat="1" ht="41.1" customHeight="1" x14ac:dyDescent="0.25">
      <c r="A1" s="38" t="s">
        <v>216</v>
      </c>
      <c r="B1" s="22" t="s">
        <v>215</v>
      </c>
      <c r="C1" s="23" t="s">
        <v>214</v>
      </c>
      <c r="E1" s="39" t="s">
        <v>213</v>
      </c>
      <c r="F1" s="40" t="s">
        <v>212</v>
      </c>
    </row>
    <row r="2" spans="1:6" x14ac:dyDescent="0.25">
      <c r="A2" s="18" t="s">
        <v>815</v>
      </c>
      <c r="B2" s="24">
        <v>57</v>
      </c>
      <c r="C2" s="57"/>
      <c r="E2" s="30">
        <v>0</v>
      </c>
      <c r="F2" s="31" t="s">
        <v>211</v>
      </c>
    </row>
    <row r="3" spans="1:6" x14ac:dyDescent="0.25">
      <c r="A3" s="18" t="s">
        <v>816</v>
      </c>
      <c r="B3" s="24">
        <v>90</v>
      </c>
      <c r="C3" s="28"/>
      <c r="E3" s="32">
        <v>50</v>
      </c>
      <c r="F3" s="33" t="s">
        <v>210</v>
      </c>
    </row>
    <row r="4" spans="1:6" x14ac:dyDescent="0.25">
      <c r="A4" s="18" t="s">
        <v>817</v>
      </c>
      <c r="B4" s="24">
        <v>53</v>
      </c>
      <c r="C4" s="28"/>
      <c r="E4" s="32">
        <v>70</v>
      </c>
      <c r="F4" s="33" t="s">
        <v>209</v>
      </c>
    </row>
    <row r="5" spans="1:6" x14ac:dyDescent="0.25">
      <c r="A5" s="18" t="s">
        <v>818</v>
      </c>
      <c r="B5" s="24">
        <v>78</v>
      </c>
      <c r="C5" s="28"/>
      <c r="E5" s="34">
        <v>90</v>
      </c>
      <c r="F5" s="35" t="s">
        <v>208</v>
      </c>
    </row>
    <row r="6" spans="1:6" x14ac:dyDescent="0.25">
      <c r="A6" s="18" t="s">
        <v>819</v>
      </c>
      <c r="B6" s="24">
        <v>95</v>
      </c>
      <c r="C6" s="28"/>
    </row>
    <row r="7" spans="1:6" x14ac:dyDescent="0.25">
      <c r="A7" s="18" t="s">
        <v>820</v>
      </c>
      <c r="B7" s="24">
        <v>92</v>
      </c>
      <c r="C7" s="28"/>
    </row>
    <row r="8" spans="1:6" x14ac:dyDescent="0.25">
      <c r="A8" s="18" t="s">
        <v>821</v>
      </c>
      <c r="B8" s="24">
        <v>94</v>
      </c>
      <c r="C8" s="28"/>
    </row>
    <row r="9" spans="1:6" x14ac:dyDescent="0.25">
      <c r="A9" s="18" t="s">
        <v>822</v>
      </c>
      <c r="B9" s="24">
        <v>86</v>
      </c>
      <c r="C9" s="28"/>
    </row>
    <row r="10" spans="1:6" x14ac:dyDescent="0.25">
      <c r="A10" s="18" t="s">
        <v>823</v>
      </c>
      <c r="B10" s="24">
        <v>32</v>
      </c>
      <c r="C10" s="28"/>
    </row>
    <row r="11" spans="1:6" x14ac:dyDescent="0.25">
      <c r="A11" s="18" t="s">
        <v>824</v>
      </c>
      <c r="B11" s="24">
        <v>87</v>
      </c>
      <c r="C11" s="28"/>
    </row>
    <row r="12" spans="1:6" x14ac:dyDescent="0.25">
      <c r="A12" s="24" t="s">
        <v>809</v>
      </c>
      <c r="B12" s="36">
        <v>94</v>
      </c>
      <c r="C12" s="28"/>
    </row>
    <row r="13" spans="1:6" x14ac:dyDescent="0.25">
      <c r="A13" s="24" t="s">
        <v>843</v>
      </c>
      <c r="B13" s="24">
        <v>71</v>
      </c>
      <c r="C13" s="28"/>
    </row>
    <row r="14" spans="1:6" x14ac:dyDescent="0.25">
      <c r="A14" s="24" t="s">
        <v>807</v>
      </c>
      <c r="B14" s="24">
        <v>35</v>
      </c>
      <c r="C14" s="28"/>
    </row>
    <row r="15" spans="1:6" x14ac:dyDescent="0.25">
      <c r="A15" s="24" t="s">
        <v>844</v>
      </c>
      <c r="B15" s="24">
        <v>58</v>
      </c>
      <c r="C15" s="28"/>
    </row>
    <row r="16" spans="1:6" x14ac:dyDescent="0.25">
      <c r="A16" s="24" t="s">
        <v>845</v>
      </c>
      <c r="B16" s="24">
        <v>97</v>
      </c>
      <c r="C16" s="28"/>
    </row>
    <row r="17" spans="1:3" x14ac:dyDescent="0.25">
      <c r="A17" s="24" t="s">
        <v>811</v>
      </c>
      <c r="B17" s="24">
        <v>77</v>
      </c>
      <c r="C17" s="28"/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portrait" horizontalDpi="4294967292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A21EBABB-2ACA-4743-8AA5-2C0DE05FD7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D363031-17B8-48ED-97A7-52BCF2DE72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087380-6433-42F7-A46B-318B6D897516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4.xml><?xml version="1.0" encoding="utf-8"?>
<ds:datastoreItem xmlns:ds="http://schemas.openxmlformats.org/officeDocument/2006/customXml" ds:itemID="{377718C2-4272-4E4D-A73C-8012E927BF0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13</vt:i4>
      </vt:variant>
    </vt:vector>
  </HeadingPairs>
  <TitlesOfParts>
    <vt:vector size="19" baseType="lpstr">
      <vt:lpstr>Bookings</vt:lpstr>
      <vt:lpstr>Bonus</vt:lpstr>
      <vt:lpstr>Urgent Invoices</vt:lpstr>
      <vt:lpstr>Long Service</vt:lpstr>
      <vt:lpstr>Price Rise</vt:lpstr>
      <vt:lpstr>Test Results</vt:lpstr>
      <vt:lpstr>Date_of_Birth</vt:lpstr>
      <vt:lpstr>Department</vt:lpstr>
      <vt:lpstr>Employee_ID</vt:lpstr>
      <vt:lpstr>First_Name</vt:lpstr>
      <vt:lpstr>Job_Title</vt:lpstr>
      <vt:lpstr>PhoneNo</vt:lpstr>
      <vt:lpstr>results</vt:lpstr>
      <vt:lpstr>Salary</vt:lpstr>
      <vt:lpstr>Started</vt:lpstr>
      <vt:lpstr>Status</vt:lpstr>
      <vt:lpstr>Surname</vt:lpstr>
      <vt:lpstr>Voluntary_Super</vt:lpstr>
      <vt:lpstr>Weekly_Hours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Pettigrew</dc:creator>
  <cp:lastModifiedBy>Jane Pettigrew</cp:lastModifiedBy>
  <dcterms:created xsi:type="dcterms:W3CDTF">2012-07-17T01:19:19Z</dcterms:created>
  <dcterms:modified xsi:type="dcterms:W3CDTF">2023-01-09T01:51:16Z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