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slicerCaches/slicerCache1.xml" ContentType="application/vnd.ms-excel.slicerCache+xml"/>
  <Override PartName="/xl/slicerCaches/slicerCache2.xml" ContentType="application/vnd.ms-excel.slicerCache+xml"/>
  <Override PartName="/xl/slicerCaches/slicerCache3.xml" ContentType="application/vnd.ms-excel.slicerCache+xml"/>
  <Override PartName="/xl/slicerCaches/slicerCache4.xml" ContentType="application/vnd.ms-excel.slicerCache+xml"/>
  <Override PartName="/xl/slicerCaches/slicerCache5.xml" ContentType="application/vnd.ms-excel.slicerCache+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drawings/drawing2.xml" ContentType="application/vnd.openxmlformats-officedocument.drawing+xml"/>
  <Override PartName="/xl/tables/table2.xml" ContentType="application/vnd.openxmlformats-officedocument.spreadsheetml.table+xml"/>
  <Override PartName="/xl/slicers/slicer1.xml" ContentType="application/vnd.ms-excel.slicer+xml"/>
  <Override PartName="/xl/drawings/drawing3.xml" ContentType="application/vnd.openxmlformats-officedocument.drawing+xml"/>
  <Override PartName="/xl/tables/table3.xml" ContentType="application/vnd.openxmlformats-officedocument.spreadsheetml.table+xml"/>
  <Override PartName="/xl/slicers/slicer2.xml" ContentType="application/vnd.ms-excel.slicer+xml"/>
  <Override PartName="/xl/drawings/drawing4.xml" ContentType="application/vnd.openxmlformats-officedocument.drawing+xml"/>
  <Override PartName="/xl/tables/table4.xml" ContentType="application/vnd.openxmlformats-officedocument.spreadsheetml.table+xml"/>
  <Override PartName="/xl/slicers/slicer3.xml" ContentType="application/vnd.ms-excel.slicer+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126"/>
  <workbookPr/>
  <mc:AlternateContent xmlns:mc="http://schemas.openxmlformats.org/markup-compatibility/2006">
    <mc:Choice Requires="x15">
      <x15ac:absPath xmlns:x15ac="http://schemas.microsoft.com/office/spreadsheetml/2010/11/ac" url="E:\2020Manuals\Master Training Files 2020\Office 365 Team Collaboration\"/>
    </mc:Choice>
  </mc:AlternateContent>
  <xr:revisionPtr revIDLastSave="0" documentId="13_ncr:1_{894F1834-8AD5-4A37-AD9D-36326A0A2749}" xr6:coauthVersionLast="40" xr6:coauthVersionMax="40" xr10:uidLastSave="{00000000-0000-0000-0000-000000000000}"/>
  <bookViews>
    <workbookView xWindow="0" yWindow="0" windowWidth="20490" windowHeight="7230" tabRatio="695" xr2:uid="{00000000-000D-0000-FFFF-FFFF00000000}"/>
  </bookViews>
  <sheets>
    <sheet name="YTD BUDGET SUMMARY" sheetId="1" r:id="rId1"/>
    <sheet name="MONTHLY EXPENSES SUMMARY" sheetId="2" r:id="rId2"/>
    <sheet name="ITEMIZED EXPENSES" sheetId="3" r:id="rId3"/>
    <sheet name="CHARITABLES &amp; SPONSORSHIPS" sheetId="4" r:id="rId4"/>
  </sheets>
  <definedNames>
    <definedName name="_YEAR">'YTD BUDGET SUMMARY'!$G$2</definedName>
    <definedName name="_xlnm.Print_Titles" localSheetId="3">'CHARITABLES &amp; SPONSORSHIPS'!$4:$4</definedName>
    <definedName name="_xlnm.Print_Titles" localSheetId="2">'ITEMIZED EXPENSES'!$4:$4</definedName>
    <definedName name="_xlnm.Print_Titles" localSheetId="1">'MONTHLY EXPENSES SUMMARY'!$5:$5</definedName>
    <definedName name="_xlnm.Print_Titles" localSheetId="0">'YTD BUDGET SUMMARY'!$4:$4</definedName>
    <definedName name="RowTitleRegion1..G2">'YTD BUDGET SUMMARY'!$F$2</definedName>
    <definedName name="Slicer_Account_Title">#N/A</definedName>
    <definedName name="Slicer_Payee">#N/A</definedName>
    <definedName name="Slicer_Payee1">#N/A</definedName>
    <definedName name="Slicer_Requested_by">#N/A</definedName>
    <definedName name="Slicer_Requested_by1">#N/A</definedName>
    <definedName name="Title1">YearToDateTable[[#Headers],[G/L Code]]</definedName>
    <definedName name="Title2">MonthlyExpensesSummary[[#Headers],[G/L Code]]</definedName>
    <definedName name="Title3">ItemizedExpenses[[#Headers],[G/L Code]]</definedName>
    <definedName name="Title4">Other[[#Headers],[G/L Code]]</definedName>
  </definedNames>
  <calcPr calcId="191029"/>
  <extLst>
    <ext xmlns:x14="http://schemas.microsoft.com/office/spreadsheetml/2009/9/main" uri="{79F54976-1DA5-4618-B147-4CDE4B953A38}">
      <x14:workbookPr/>
    </ext>
    <ext xmlns:x15="http://schemas.microsoft.com/office/spreadsheetml/2010/11/main" uri="{46BE6895-7355-4a93-B00E-2C351335B9C9}">
      <x15:slicerCaches xmlns:x14="http://schemas.microsoft.com/office/spreadsheetml/2009/9/main">
        <x14:slicerCache r:id="rId5"/>
        <x14:slicerCache r:id="rId6"/>
        <x14:slicerCache r:id="rId7"/>
        <x14:slicerCache r:id="rId8"/>
        <x14:slicerCache r:id="rId9"/>
      </x15:slicerCaches>
    </ex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N3" i="2" l="1"/>
  <c r="N4" i="2" s="1"/>
  <c r="N6" i="2" s="1"/>
  <c r="O3" i="2"/>
  <c r="O4" i="2" s="1"/>
  <c r="O6" i="2" s="1"/>
  <c r="L3" i="2"/>
  <c r="L4" i="2" s="1"/>
  <c r="L6" i="2" s="1"/>
  <c r="M3" i="2"/>
  <c r="M4" i="2" s="1"/>
  <c r="M6" i="2" s="1"/>
  <c r="J3" i="2"/>
  <c r="K3" i="2"/>
  <c r="H3" i="2"/>
  <c r="I3" i="2"/>
  <c r="F3" i="2"/>
  <c r="F4" i="2" s="1"/>
  <c r="F6" i="2" s="1"/>
  <c r="G3" i="2"/>
  <c r="G4" i="2" s="1"/>
  <c r="G6" i="2" s="1"/>
  <c r="D3" i="2"/>
  <c r="D4" i="2" s="1"/>
  <c r="E3" i="2"/>
  <c r="E4" i="2" s="1"/>
  <c r="E6" i="2" s="1"/>
  <c r="J4" i="2"/>
  <c r="J6" i="2" s="1"/>
  <c r="K4" i="2"/>
  <c r="K6" i="2" s="1"/>
  <c r="E17" i="1"/>
  <c r="M17" i="2" l="1"/>
  <c r="L9" i="2"/>
  <c r="D6" i="2"/>
  <c r="D17" i="2"/>
  <c r="F15" i="2"/>
  <c r="D15" i="2"/>
  <c r="D7" i="2"/>
  <c r="D14" i="2"/>
  <c r="N17" i="2"/>
  <c r="D8" i="2"/>
  <c r="D11" i="2"/>
  <c r="D10" i="2"/>
  <c r="E8" i="2"/>
  <c r="F9" i="2"/>
  <c r="F17" i="2"/>
  <c r="G17" i="2"/>
  <c r="K17" i="2"/>
  <c r="L13" i="2"/>
  <c r="M13" i="2"/>
  <c r="N15" i="2"/>
  <c r="E17" i="2"/>
  <c r="E14" i="2"/>
  <c r="E13" i="2"/>
  <c r="F16" i="2"/>
  <c r="F14" i="2"/>
  <c r="G15" i="2"/>
  <c r="K12" i="2"/>
  <c r="L17" i="2"/>
  <c r="N9" i="2"/>
  <c r="N13" i="2"/>
  <c r="G16" i="2"/>
  <c r="G14" i="2"/>
  <c r="D9" i="2"/>
  <c r="D16" i="2"/>
  <c r="E9" i="2"/>
  <c r="E7" i="2"/>
  <c r="F13" i="2"/>
  <c r="G9" i="2"/>
  <c r="G13" i="2"/>
  <c r="K7" i="2"/>
  <c r="M9" i="2"/>
  <c r="N16" i="2"/>
  <c r="N14" i="2"/>
  <c r="J13" i="2"/>
  <c r="J8" i="2"/>
  <c r="J14" i="2"/>
  <c r="K13" i="2"/>
  <c r="K8" i="2"/>
  <c r="K14" i="2"/>
  <c r="L16" i="2"/>
  <c r="L15" i="2"/>
  <c r="L14" i="2"/>
  <c r="M16" i="2"/>
  <c r="M15" i="2"/>
  <c r="M14" i="2"/>
  <c r="O9" i="2"/>
  <c r="O7" i="2"/>
  <c r="O14" i="2"/>
  <c r="D12" i="2"/>
  <c r="D13" i="2"/>
  <c r="E16" i="2"/>
  <c r="E15" i="2"/>
  <c r="E10" i="2"/>
  <c r="F12" i="2"/>
  <c r="F11" i="2"/>
  <c r="F10" i="2"/>
  <c r="G12" i="2"/>
  <c r="G11" i="2"/>
  <c r="G10" i="2"/>
  <c r="J9" i="2"/>
  <c r="J15" i="2"/>
  <c r="J10" i="2"/>
  <c r="K9" i="2"/>
  <c r="K15" i="2"/>
  <c r="K10" i="2"/>
  <c r="L12" i="2"/>
  <c r="L11" i="2"/>
  <c r="L10" i="2"/>
  <c r="M12" i="2"/>
  <c r="M11" i="2"/>
  <c r="M10" i="2"/>
  <c r="N12" i="2"/>
  <c r="N11" i="2"/>
  <c r="N10" i="2"/>
  <c r="O12" i="2"/>
  <c r="O13" i="2"/>
  <c r="O10" i="2"/>
  <c r="J17" i="2"/>
  <c r="J12" i="2"/>
  <c r="J7" i="2"/>
  <c r="O17" i="2"/>
  <c r="O11" i="2"/>
  <c r="O8" i="2"/>
  <c r="E12" i="2"/>
  <c r="E11" i="2"/>
  <c r="F8" i="2"/>
  <c r="F7" i="2"/>
  <c r="G8" i="2"/>
  <c r="G7" i="2"/>
  <c r="J16" i="2"/>
  <c r="J11" i="2"/>
  <c r="K16" i="2"/>
  <c r="K11" i="2"/>
  <c r="L8" i="2"/>
  <c r="L7" i="2"/>
  <c r="M8" i="2"/>
  <c r="M7" i="2"/>
  <c r="N8" i="2"/>
  <c r="N7" i="2"/>
  <c r="O15" i="2"/>
  <c r="O16" i="2"/>
  <c r="I4" i="2"/>
  <c r="H4" i="2"/>
  <c r="H6" i="2" l="1"/>
  <c r="H7" i="2"/>
  <c r="H8" i="2"/>
  <c r="H13" i="2"/>
  <c r="H17" i="2"/>
  <c r="H9" i="2"/>
  <c r="H10" i="2"/>
  <c r="H11" i="2"/>
  <c r="H12" i="2"/>
  <c r="H14" i="2"/>
  <c r="H15" i="2"/>
  <c r="H16" i="2"/>
  <c r="I6" i="2"/>
  <c r="I7" i="2"/>
  <c r="P7" i="2" s="1"/>
  <c r="D6" i="1" s="1"/>
  <c r="I8" i="2"/>
  <c r="I17" i="2"/>
  <c r="I13" i="2"/>
  <c r="I9" i="2"/>
  <c r="P9" i="2" s="1"/>
  <c r="D8" i="1" s="1"/>
  <c r="I10" i="2"/>
  <c r="I11" i="2"/>
  <c r="I12" i="2"/>
  <c r="P12" i="2" s="1"/>
  <c r="D11" i="1" s="1"/>
  <c r="F11" i="1" s="1"/>
  <c r="G11" i="1" s="1"/>
  <c r="I14" i="2"/>
  <c r="P14" i="2" s="1"/>
  <c r="D13" i="1" s="1"/>
  <c r="F13" i="1" s="1"/>
  <c r="G13" i="1" s="1"/>
  <c r="I15" i="2"/>
  <c r="I16" i="2"/>
  <c r="P6" i="2"/>
  <c r="K18" i="2"/>
  <c r="E18" i="2"/>
  <c r="D18" i="2"/>
  <c r="F18" i="2"/>
  <c r="M18" i="2"/>
  <c r="J18" i="2"/>
  <c r="N18" i="2"/>
  <c r="G18" i="2"/>
  <c r="L18" i="2"/>
  <c r="O18" i="2"/>
  <c r="P8" i="2" l="1"/>
  <c r="D7" i="1" s="1"/>
  <c r="F7" i="1" s="1"/>
  <c r="G7" i="1" s="1"/>
  <c r="P17" i="2"/>
  <c r="D16" i="1" s="1"/>
  <c r="F16" i="1" s="1"/>
  <c r="G16" i="1" s="1"/>
  <c r="P10" i="2"/>
  <c r="D9" i="1" s="1"/>
  <c r="F9" i="1" s="1"/>
  <c r="G9" i="1" s="1"/>
  <c r="P15" i="2"/>
  <c r="D14" i="1" s="1"/>
  <c r="F14" i="1" s="1"/>
  <c r="G14" i="1" s="1"/>
  <c r="H18" i="2"/>
  <c r="P13" i="2"/>
  <c r="D12" i="1" s="1"/>
  <c r="F12" i="1" s="1"/>
  <c r="G12" i="1" s="1"/>
  <c r="I18" i="2"/>
  <c r="P16" i="2"/>
  <c r="D15" i="1" s="1"/>
  <c r="F15" i="1" s="1"/>
  <c r="G15" i="1" s="1"/>
  <c r="P11" i="2"/>
  <c r="D10" i="1" s="1"/>
  <c r="F10" i="1" s="1"/>
  <c r="G10" i="1" s="1"/>
  <c r="F6" i="1"/>
  <c r="G6" i="1" s="1"/>
  <c r="D5" i="1"/>
  <c r="F8" i="1"/>
  <c r="G8" i="1" s="1"/>
  <c r="P18" i="2" l="1"/>
  <c r="F5" i="1"/>
  <c r="D17" i="1"/>
  <c r="G5" i="1" l="1"/>
  <c r="F17" i="1"/>
  <c r="G17" i="1" s="1"/>
</calcChain>
</file>

<file path=xl/sharedStrings.xml><?xml version="1.0" encoding="utf-8"?>
<sst xmlns="http://schemas.openxmlformats.org/spreadsheetml/2006/main" count="112" uniqueCount="72">
  <si>
    <t>G/L Code</t>
  </si>
  <si>
    <t>Account Title</t>
  </si>
  <si>
    <t>Actual</t>
  </si>
  <si>
    <t>Budget</t>
  </si>
  <si>
    <t>Remaining $</t>
  </si>
  <si>
    <t>Remaining %</t>
  </si>
  <si>
    <t>Advertising</t>
  </si>
  <si>
    <t>Office Equipment</t>
  </si>
  <si>
    <t>Printers</t>
  </si>
  <si>
    <t>Server Costs</t>
  </si>
  <si>
    <t>Supplies</t>
  </si>
  <si>
    <t>Client Expenses</t>
  </si>
  <si>
    <t>Computers</t>
  </si>
  <si>
    <t>Medical Plan</t>
  </si>
  <si>
    <t>Building Costs</t>
  </si>
  <si>
    <t>Marketing</t>
  </si>
  <si>
    <t>Charitables</t>
  </si>
  <si>
    <t>Sponsorships</t>
  </si>
  <si>
    <t>Total</t>
  </si>
  <si>
    <t>Invoice Date</t>
  </si>
  <si>
    <t>Invoice #</t>
  </si>
  <si>
    <t>Requested by</t>
  </si>
  <si>
    <t>Check Amount</t>
  </si>
  <si>
    <t>Payee</t>
  </si>
  <si>
    <t>Check Use</t>
  </si>
  <si>
    <t>Method of Distribution</t>
  </si>
  <si>
    <t>File Date</t>
  </si>
  <si>
    <t>Andy Teal</t>
  </si>
  <si>
    <t xml:space="preserve">Consolidated Messenger </t>
  </si>
  <si>
    <t>Mailer</t>
  </si>
  <si>
    <t>Mail</t>
  </si>
  <si>
    <t>Robert Walters</t>
  </si>
  <si>
    <t xml:space="preserve">A. Datum Corporation </t>
  </si>
  <si>
    <t>2 desktop computers</t>
  </si>
  <si>
    <t>Credit</t>
  </si>
  <si>
    <t>Date Check Request Initiated</t>
  </si>
  <si>
    <t>Previous Year Contribution</t>
  </si>
  <si>
    <t>Used For</t>
  </si>
  <si>
    <t>Signed Off by</t>
  </si>
  <si>
    <t>Category</t>
  </si>
  <si>
    <t>Susan W. Eaton</t>
  </si>
  <si>
    <t xml:space="preserve">School of Fine Art </t>
  </si>
  <si>
    <t>Scholarships</t>
  </si>
  <si>
    <t>Kim Ralls</t>
  </si>
  <si>
    <t>Arts</t>
  </si>
  <si>
    <t>Check</t>
  </si>
  <si>
    <t xml:space="preserve">Wingtip Toys </t>
  </si>
  <si>
    <t>Community</t>
  </si>
  <si>
    <t>Kathie Flood</t>
  </si>
  <si>
    <t>MONTHLY EXPENSES SUMMARY</t>
  </si>
  <si>
    <t>ACTUAL vs. BUDGET YTD</t>
  </si>
  <si>
    <t>January</t>
  </si>
  <si>
    <t>February</t>
  </si>
  <si>
    <t>March</t>
  </si>
  <si>
    <t>April</t>
  </si>
  <si>
    <t>May</t>
  </si>
  <si>
    <t>June</t>
  </si>
  <si>
    <t>July</t>
  </si>
  <si>
    <t>August</t>
  </si>
  <si>
    <t>September</t>
  </si>
  <si>
    <t>October</t>
  </si>
  <si>
    <t>November</t>
  </si>
  <si>
    <t>December</t>
  </si>
  <si>
    <t>year</t>
  </si>
  <si>
    <t xml:space="preserve"> </t>
  </si>
  <si>
    <t>Date</t>
  </si>
  <si>
    <t>ITEMIZED EXPENSES</t>
  </si>
  <si>
    <t>CHARITABLES &amp; SPONSORSHIPS</t>
  </si>
  <si>
    <t>YTD BUDGET SUMMARY</t>
  </si>
  <si>
    <t>Slicer to filter data by Requested by is in this cell and slicer to filter data by Payee is in cell at right.</t>
  </si>
  <si>
    <t>Slicer to filter data by Payee is in this cell.</t>
  </si>
  <si>
    <t>Slicer to filter data by Account Titles is in this cell.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</si>
</sst>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3">
    <numFmt numFmtId="164" formatCode="&quot;$&quot;#,##0.00_);\(&quot;$&quot;#,##0.00\)"/>
    <numFmt numFmtId="165" formatCode="&quot;$&quot;#,##0.00"/>
    <numFmt numFmtId="166" formatCode="0_);\(0\)"/>
  </numFmts>
  <fonts count="7" x14ac:knownFonts="1">
    <font>
      <sz val="11"/>
      <color theme="1" tint="-0.24994659260841701"/>
      <name val="Times New Roman"/>
      <family val="2"/>
      <scheme val="minor"/>
    </font>
    <font>
      <sz val="11"/>
      <color theme="0"/>
      <name val="Times New Roman"/>
      <family val="2"/>
      <scheme val="minor"/>
    </font>
    <font>
      <sz val="18"/>
      <color theme="1" tint="-0.24994659260841701"/>
      <name val="Century Gothic"/>
      <family val="2"/>
      <scheme val="major"/>
    </font>
    <font>
      <sz val="14"/>
      <color theme="1" tint="-0.24994659260841701"/>
      <name val="Century Gothic"/>
      <family val="2"/>
      <scheme val="major"/>
    </font>
    <font>
      <u/>
      <sz val="11"/>
      <color theme="10"/>
      <name val="Times New Roman"/>
      <family val="2"/>
      <scheme val="minor"/>
    </font>
    <font>
      <u/>
      <sz val="11"/>
      <color theme="0"/>
      <name val="Times New Roman"/>
      <family val="2"/>
      <scheme val="minor"/>
    </font>
    <font>
      <sz val="11"/>
      <color theme="1" tint="-0.24994659260841701"/>
      <name val="Times New Roman"/>
      <family val="2"/>
      <scheme val="minor"/>
    </font>
  </fonts>
  <fills count="2">
    <fill>
      <patternFill patternType="none"/>
    </fill>
    <fill>
      <patternFill patternType="gray125"/>
    </fill>
  </fills>
  <borders count="8">
    <border>
      <left/>
      <right/>
      <top/>
      <bottom/>
      <diagonal/>
    </border>
    <border>
      <left/>
      <right/>
      <top/>
      <bottom style="thick">
        <color theme="9"/>
      </bottom>
      <diagonal/>
    </border>
    <border>
      <left/>
      <right/>
      <top style="thick">
        <color theme="6"/>
      </top>
      <bottom/>
      <diagonal/>
    </border>
    <border>
      <left/>
      <right/>
      <top style="thick">
        <color theme="7" tint="-0.24994659260841701"/>
      </top>
      <bottom/>
      <diagonal/>
    </border>
    <border>
      <left/>
      <right/>
      <top style="thick">
        <color theme="5" tint="-0.24994659260841701"/>
      </top>
      <bottom/>
      <diagonal/>
    </border>
    <border>
      <left/>
      <right/>
      <top/>
      <bottom style="thick">
        <color theme="6" tint="-0.499984740745262"/>
      </bottom>
      <diagonal/>
    </border>
    <border>
      <left/>
      <right/>
      <top/>
      <bottom style="thick">
        <color theme="4" tint="-0.499984740745262"/>
      </bottom>
      <diagonal/>
    </border>
    <border>
      <left/>
      <right/>
      <top/>
      <bottom style="thick">
        <color theme="5" tint="-0.499984740745262"/>
      </bottom>
      <diagonal/>
    </border>
  </borders>
  <cellStyleXfs count="10">
    <xf numFmtId="0" fontId="0" fillId="0" borderId="0">
      <alignment vertical="center" wrapText="1"/>
    </xf>
    <xf numFmtId="0" fontId="2" fillId="0" borderId="1" applyNumberFormat="0" applyFill="0" applyAlignment="0" applyProtection="0"/>
    <xf numFmtId="0" fontId="2" fillId="0" borderId="7" applyNumberFormat="0" applyFill="0" applyAlignment="0" applyProtection="0"/>
    <xf numFmtId="0" fontId="2" fillId="0" borderId="5" applyNumberFormat="0" applyFill="0" applyAlignment="0" applyProtection="0"/>
    <xf numFmtId="0" fontId="2" fillId="0" borderId="6" applyNumberFormat="0" applyFill="0" applyAlignment="0" applyProtection="0"/>
    <xf numFmtId="0" fontId="4" fillId="0" borderId="0" applyNumberFormat="0" applyFill="0" applyBorder="0" applyAlignment="0" applyProtection="0">
      <alignment vertical="center" wrapText="1"/>
    </xf>
    <xf numFmtId="166" fontId="6" fillId="0" borderId="0" applyFont="0" applyFill="0" applyBorder="0" applyAlignment="0" applyProtection="0"/>
    <xf numFmtId="164" fontId="6" fillId="0" borderId="0" applyFont="0" applyFill="0" applyBorder="0" applyAlignment="0" applyProtection="0"/>
    <xf numFmtId="10" fontId="6" fillId="0" borderId="0" applyFont="0" applyFill="0" applyBorder="0" applyAlignment="0" applyProtection="0"/>
    <xf numFmtId="14" fontId="6" fillId="0" borderId="0">
      <alignment horizontal="right" vertical="center" wrapText="1"/>
    </xf>
  </cellStyleXfs>
  <cellXfs count="27">
    <xf numFmtId="0" fontId="0" fillId="0" borderId="0" xfId="0">
      <alignment vertical="center" wrapText="1"/>
    </xf>
    <xf numFmtId="14" fontId="1" fillId="0" borderId="0" xfId="0" applyNumberFormat="1" applyFont="1">
      <alignment vertical="center" wrapText="1"/>
    </xf>
    <xf numFmtId="0" fontId="3" fillId="0" borderId="1" xfId="1" applyFont="1" applyAlignment="1">
      <alignment horizontal="right" vertical="center"/>
    </xf>
    <xf numFmtId="0" fontId="2" fillId="0" borderId="1" xfId="1" applyAlignment="1">
      <alignment vertical="center"/>
    </xf>
    <xf numFmtId="0" fontId="1" fillId="0" borderId="0" xfId="0" applyFont="1" applyAlignment="1">
      <alignment vertical="center" wrapText="1"/>
    </xf>
    <xf numFmtId="0" fontId="5" fillId="0" borderId="0" xfId="5" applyFont="1" applyAlignment="1">
      <alignment vertical="center" wrapText="1"/>
    </xf>
    <xf numFmtId="0" fontId="1" fillId="0" borderId="4" xfId="0" applyFont="1" applyBorder="1" applyAlignment="1">
      <alignment horizontal="center" vertical="center" wrapText="1"/>
    </xf>
    <xf numFmtId="0" fontId="0" fillId="0" borderId="0" xfId="0" applyFont="1" applyFill="1" applyBorder="1">
      <alignment vertical="center" wrapText="1"/>
    </xf>
    <xf numFmtId="165" fontId="0" fillId="0" borderId="0" xfId="0" applyNumberFormat="1" applyFont="1" applyFill="1" applyBorder="1">
      <alignment vertical="center" wrapText="1"/>
    </xf>
    <xf numFmtId="0" fontId="0" fillId="0" borderId="0" xfId="0" applyFont="1" applyFill="1" applyBorder="1" applyAlignment="1">
      <alignment horizontal="left" vertical="center"/>
    </xf>
    <xf numFmtId="10" fontId="0" fillId="0" borderId="0" xfId="0" applyNumberFormat="1" applyFont="1" applyFill="1" applyBorder="1">
      <alignment vertical="center" wrapText="1"/>
    </xf>
    <xf numFmtId="0" fontId="0" fillId="0" borderId="0" xfId="0" applyFont="1" applyFill="1" applyBorder="1" applyAlignment="1">
      <alignment vertical="center" wrapText="1"/>
    </xf>
    <xf numFmtId="164" fontId="0" fillId="0" borderId="0" xfId="7" applyFont="1" applyFill="1" applyBorder="1" applyAlignment="1">
      <alignment vertical="center" wrapText="1"/>
    </xf>
    <xf numFmtId="10" fontId="0" fillId="0" borderId="0" xfId="8" applyFont="1" applyFill="1" applyBorder="1" applyAlignment="1">
      <alignment vertical="center" wrapText="1"/>
    </xf>
    <xf numFmtId="166" fontId="0" fillId="0" borderId="0" xfId="6" applyFont="1" applyFill="1" applyBorder="1" applyAlignment="1">
      <alignment horizontal="left" vertical="center"/>
    </xf>
    <xf numFmtId="14" fontId="6" fillId="0" borderId="0" xfId="9">
      <alignment horizontal="right" vertical="center" wrapText="1"/>
    </xf>
    <xf numFmtId="166" fontId="0" fillId="0" borderId="0" xfId="6" applyFont="1" applyFill="1" applyBorder="1" applyAlignment="1">
      <alignment vertical="center" wrapText="1"/>
    </xf>
    <xf numFmtId="14" fontId="0" fillId="0" borderId="0" xfId="9" applyFont="1">
      <alignment horizontal="right" vertical="center" wrapText="1"/>
    </xf>
    <xf numFmtId="165" fontId="0" fillId="0" borderId="0" xfId="0" applyNumberFormat="1">
      <alignment vertical="center" wrapText="1"/>
    </xf>
    <xf numFmtId="165" fontId="0" fillId="0" borderId="0" xfId="0" applyNumberFormat="1" applyBorder="1">
      <alignment vertical="center" wrapText="1"/>
    </xf>
    <xf numFmtId="0" fontId="1" fillId="0" borderId="0" xfId="0" applyFont="1" applyBorder="1" applyAlignment="1">
      <alignment horizontal="center" vertical="center" wrapText="1"/>
    </xf>
    <xf numFmtId="0" fontId="2" fillId="0" borderId="1" xfId="1" applyAlignment="1">
      <alignment horizontal="left"/>
    </xf>
    <xf numFmtId="0" fontId="2" fillId="0" borderId="7" xfId="2"/>
    <xf numFmtId="0" fontId="0" fillId="0" borderId="2" xfId="0" applyBorder="1" applyAlignment="1">
      <alignment horizontal="center" vertical="center" wrapText="1"/>
    </xf>
    <xf numFmtId="0" fontId="2" fillId="0" borderId="5" xfId="3" applyAlignment="1">
      <alignment vertical="top"/>
    </xf>
    <xf numFmtId="0" fontId="0" fillId="0" borderId="3" xfId="0" applyBorder="1" applyAlignment="1">
      <alignment horizontal="center" vertical="center" wrapText="1"/>
    </xf>
    <xf numFmtId="0" fontId="2" fillId="0" borderId="6" xfId="4" applyAlignment="1"/>
  </cellXfs>
  <cellStyles count="10">
    <cellStyle name="Comma" xfId="6" builtinId="3" customBuiltin="1"/>
    <cellStyle name="Currency [0]" xfId="7" builtinId="7" customBuiltin="1"/>
    <cellStyle name="Date" xfId="9" xr:uid="{00000000-0005-0000-0000-000002000000}"/>
    <cellStyle name="Heading 1" xfId="1" builtinId="16" customBuiltin="1"/>
    <cellStyle name="Heading 2" xfId="2" builtinId="17" customBuiltin="1"/>
    <cellStyle name="Heading 3" xfId="3" builtinId="18" customBuiltin="1"/>
    <cellStyle name="Heading 4" xfId="4" builtinId="19" customBuiltin="1"/>
    <cellStyle name="Hyperlink" xfId="5" builtinId="8"/>
    <cellStyle name="Normal" xfId="0" builtinId="0" customBuiltin="1"/>
    <cellStyle name="Percent" xfId="8" builtinId="5" customBuiltin="1"/>
  </cellStyles>
  <dxfs count="68">
    <dxf>
      <font>
        <b val="0"/>
        <i val="0"/>
        <strike val="0"/>
        <condense val="0"/>
        <extend val="0"/>
        <outline val="0"/>
        <shadow val="0"/>
        <u val="none"/>
        <vertAlign val="baseline"/>
        <sz val="11"/>
        <color theme="1" tint="-0.24994659260841701"/>
        <name val="Times New Roman"/>
        <family val="2"/>
        <scheme val="minor"/>
      </font>
      <fill>
        <patternFill patternType="none">
          <fgColor indexed="64"/>
          <bgColor indexed="65"/>
        </patternFill>
      </fill>
      <border diagonalUp="0" diagonalDown="0" outline="0">
        <left/>
        <right/>
        <top/>
        <bottom/>
      </border>
    </dxf>
    <dxf>
      <font>
        <b val="0"/>
        <i val="0"/>
        <strike val="0"/>
        <condense val="0"/>
        <extend val="0"/>
        <outline val="0"/>
        <shadow val="0"/>
        <u val="none"/>
        <vertAlign val="baseline"/>
        <sz val="11"/>
        <color theme="1" tint="-0.24994659260841701"/>
        <name val="Times New Roman"/>
        <family val="2"/>
        <scheme val="minor"/>
      </font>
      <numFmt numFmtId="165" formatCode="&quot;$&quot;#,##0.00"/>
      <fill>
        <patternFill patternType="none">
          <fgColor indexed="64"/>
          <bgColor indexed="65"/>
        </patternFill>
      </fill>
      <border diagonalUp="0" diagonalDown="0" outline="0">
        <left/>
        <right/>
        <top/>
        <bottom/>
      </border>
    </dxf>
    <dxf>
      <font>
        <b val="0"/>
        <i val="0"/>
        <strike val="0"/>
        <condense val="0"/>
        <extend val="0"/>
        <outline val="0"/>
        <shadow val="0"/>
        <u val="none"/>
        <vertAlign val="baseline"/>
        <sz val="11"/>
        <color theme="1" tint="-0.24994659260841701"/>
        <name val="Times New Roman"/>
        <family val="2"/>
        <scheme val="minor"/>
      </font>
      <numFmt numFmtId="165" formatCode="&quot;$&quot;#,##0.00"/>
      <fill>
        <patternFill patternType="none">
          <fgColor indexed="64"/>
          <bgColor indexed="65"/>
        </patternFill>
      </fill>
      <border diagonalUp="0" diagonalDown="0" outline="0">
        <left/>
        <right/>
        <top/>
        <bottom/>
      </border>
    </dxf>
    <dxf>
      <numFmt numFmtId="164" formatCode="&quot;$&quot;#,##0.00_);\(&quot;$&quot;#,##0.00\)"/>
    </dxf>
    <dxf>
      <font>
        <b val="0"/>
        <i val="0"/>
        <strike val="0"/>
        <condense val="0"/>
        <extend val="0"/>
        <outline val="0"/>
        <shadow val="0"/>
        <u val="none"/>
        <vertAlign val="baseline"/>
        <sz val="11"/>
        <color theme="1" tint="-0.24994659260841701"/>
        <name val="Times New Roman"/>
        <family val="2"/>
        <scheme val="minor"/>
      </font>
      <numFmt numFmtId="165" formatCode="&quot;$&quot;#,##0.00"/>
      <fill>
        <patternFill patternType="none">
          <fgColor indexed="64"/>
          <bgColor indexed="65"/>
        </patternFill>
      </fill>
      <border diagonalUp="0" diagonalDown="0" outline="0">
        <left/>
        <right/>
        <top/>
        <bottom/>
      </border>
    </dxf>
    <dxf>
      <numFmt numFmtId="164" formatCode="&quot;$&quot;#,##0.00_);\(&quot;$&quot;#,##0.00\)"/>
    </dxf>
    <dxf>
      <font>
        <b val="0"/>
        <i val="0"/>
        <strike val="0"/>
        <condense val="0"/>
        <extend val="0"/>
        <outline val="0"/>
        <shadow val="0"/>
        <u val="none"/>
        <vertAlign val="baseline"/>
        <sz val="11"/>
        <color theme="1" tint="-0.24994659260841701"/>
        <name val="Times New Roman"/>
        <family val="2"/>
        <scheme val="minor"/>
      </font>
      <numFmt numFmtId="165" formatCode="&quot;$&quot;#,##0.00"/>
      <fill>
        <patternFill patternType="none">
          <fgColor indexed="64"/>
          <bgColor indexed="65"/>
        </patternFill>
      </fill>
      <border diagonalUp="0" diagonalDown="0" outline="0">
        <left/>
        <right/>
        <top/>
        <bottom/>
      </border>
    </dxf>
    <dxf>
      <numFmt numFmtId="164" formatCode="&quot;$&quot;#,##0.00_);\(&quot;$&quot;#,##0.00\)"/>
    </dxf>
    <dxf>
      <font>
        <b val="0"/>
        <i val="0"/>
        <strike val="0"/>
        <condense val="0"/>
        <extend val="0"/>
        <outline val="0"/>
        <shadow val="0"/>
        <u val="none"/>
        <vertAlign val="baseline"/>
        <sz val="11"/>
        <color theme="1" tint="-0.24994659260841701"/>
        <name val="Times New Roman"/>
        <family val="2"/>
        <scheme val="minor"/>
      </font>
      <numFmt numFmtId="165" formatCode="&quot;$&quot;#,##0.00"/>
      <fill>
        <patternFill patternType="none">
          <fgColor indexed="64"/>
          <bgColor indexed="65"/>
        </patternFill>
      </fill>
      <border diagonalUp="0" diagonalDown="0" outline="0">
        <left/>
        <right/>
        <top/>
        <bottom/>
      </border>
    </dxf>
    <dxf>
      <numFmt numFmtId="164" formatCode="&quot;$&quot;#,##0.00_);\(&quot;$&quot;#,##0.00\)"/>
    </dxf>
    <dxf>
      <font>
        <b val="0"/>
        <i val="0"/>
        <strike val="0"/>
        <condense val="0"/>
        <extend val="0"/>
        <outline val="0"/>
        <shadow val="0"/>
        <u val="none"/>
        <vertAlign val="baseline"/>
        <sz val="11"/>
        <color theme="1" tint="-0.24994659260841701"/>
        <name val="Times New Roman"/>
        <family val="2"/>
        <scheme val="minor"/>
      </font>
      <numFmt numFmtId="165" formatCode="&quot;$&quot;#,##0.00"/>
      <fill>
        <patternFill patternType="none">
          <fgColor indexed="64"/>
          <bgColor indexed="65"/>
        </patternFill>
      </fill>
      <border diagonalUp="0" diagonalDown="0" outline="0">
        <left/>
        <right/>
        <top/>
        <bottom/>
      </border>
    </dxf>
    <dxf>
      <numFmt numFmtId="164" formatCode="&quot;$&quot;#,##0.00_);\(&quot;$&quot;#,##0.00\)"/>
    </dxf>
    <dxf>
      <font>
        <b val="0"/>
        <i val="0"/>
        <strike val="0"/>
        <condense val="0"/>
        <extend val="0"/>
        <outline val="0"/>
        <shadow val="0"/>
        <u val="none"/>
        <vertAlign val="baseline"/>
        <sz val="11"/>
        <color theme="1" tint="-0.24994659260841701"/>
        <name val="Times New Roman"/>
        <family val="2"/>
        <scheme val="minor"/>
      </font>
      <numFmt numFmtId="165" formatCode="&quot;$&quot;#,##0.00"/>
      <fill>
        <patternFill patternType="none">
          <fgColor indexed="64"/>
          <bgColor indexed="65"/>
        </patternFill>
      </fill>
      <border diagonalUp="0" diagonalDown="0" outline="0">
        <left/>
        <right/>
        <top/>
        <bottom/>
      </border>
    </dxf>
    <dxf>
      <numFmt numFmtId="164" formatCode="&quot;$&quot;#,##0.00_);\(&quot;$&quot;#,##0.00\)"/>
    </dxf>
    <dxf>
      <font>
        <b val="0"/>
        <i val="0"/>
        <strike val="0"/>
        <condense val="0"/>
        <extend val="0"/>
        <outline val="0"/>
        <shadow val="0"/>
        <u val="none"/>
        <vertAlign val="baseline"/>
        <sz val="11"/>
        <color theme="1" tint="-0.24994659260841701"/>
        <name val="Times New Roman"/>
        <family val="2"/>
        <scheme val="minor"/>
      </font>
      <numFmt numFmtId="165" formatCode="&quot;$&quot;#,##0.00"/>
      <fill>
        <patternFill patternType="none">
          <fgColor indexed="64"/>
          <bgColor indexed="65"/>
        </patternFill>
      </fill>
      <border diagonalUp="0" diagonalDown="0" outline="0">
        <left/>
        <right/>
        <top/>
        <bottom/>
      </border>
    </dxf>
    <dxf>
      <numFmt numFmtId="164" formatCode="&quot;$&quot;#,##0.00_);\(&quot;$&quot;#,##0.00\)"/>
    </dxf>
    <dxf>
      <font>
        <b val="0"/>
        <i val="0"/>
        <strike val="0"/>
        <condense val="0"/>
        <extend val="0"/>
        <outline val="0"/>
        <shadow val="0"/>
        <u val="none"/>
        <vertAlign val="baseline"/>
        <sz val="11"/>
        <color theme="1" tint="-0.24994659260841701"/>
        <name val="Times New Roman"/>
        <family val="2"/>
        <scheme val="minor"/>
      </font>
      <numFmt numFmtId="165" formatCode="&quot;$&quot;#,##0.00"/>
      <fill>
        <patternFill patternType="none">
          <fgColor indexed="64"/>
          <bgColor indexed="65"/>
        </patternFill>
      </fill>
      <border diagonalUp="0" diagonalDown="0" outline="0">
        <left/>
        <right/>
        <top/>
        <bottom/>
      </border>
    </dxf>
    <dxf>
      <numFmt numFmtId="164" formatCode="&quot;$&quot;#,##0.00_);\(&quot;$&quot;#,##0.00\)"/>
    </dxf>
    <dxf>
      <font>
        <b val="0"/>
        <i val="0"/>
        <strike val="0"/>
        <condense val="0"/>
        <extend val="0"/>
        <outline val="0"/>
        <shadow val="0"/>
        <u val="none"/>
        <vertAlign val="baseline"/>
        <sz val="11"/>
        <color theme="1" tint="-0.24994659260841701"/>
        <name val="Times New Roman"/>
        <family val="2"/>
        <scheme val="minor"/>
      </font>
      <numFmt numFmtId="165" formatCode="&quot;$&quot;#,##0.00"/>
      <fill>
        <patternFill patternType="none">
          <fgColor indexed="64"/>
          <bgColor indexed="65"/>
        </patternFill>
      </fill>
      <border diagonalUp="0" diagonalDown="0" outline="0">
        <left/>
        <right/>
        <top/>
        <bottom/>
      </border>
    </dxf>
    <dxf>
      <numFmt numFmtId="164" formatCode="&quot;$&quot;#,##0.00_);\(&quot;$&quot;#,##0.00\)"/>
    </dxf>
    <dxf>
      <font>
        <b val="0"/>
        <i val="0"/>
        <strike val="0"/>
        <condense val="0"/>
        <extend val="0"/>
        <outline val="0"/>
        <shadow val="0"/>
        <u val="none"/>
        <vertAlign val="baseline"/>
        <sz val="11"/>
        <color theme="1" tint="-0.24994659260841701"/>
        <name val="Times New Roman"/>
        <family val="2"/>
        <scheme val="minor"/>
      </font>
      <numFmt numFmtId="165" formatCode="&quot;$&quot;#,##0.00"/>
      <fill>
        <patternFill patternType="none">
          <fgColor indexed="64"/>
          <bgColor indexed="65"/>
        </patternFill>
      </fill>
      <border diagonalUp="0" diagonalDown="0" outline="0">
        <left/>
        <right/>
        <top/>
        <bottom/>
      </border>
    </dxf>
    <dxf>
      <numFmt numFmtId="164" formatCode="&quot;$&quot;#,##0.00_);\(&quot;$&quot;#,##0.00\)"/>
    </dxf>
    <dxf>
      <font>
        <b val="0"/>
        <i val="0"/>
        <strike val="0"/>
        <condense val="0"/>
        <extend val="0"/>
        <outline val="0"/>
        <shadow val="0"/>
        <u val="none"/>
        <vertAlign val="baseline"/>
        <sz val="11"/>
        <color theme="1" tint="-0.24994659260841701"/>
        <name val="Times New Roman"/>
        <family val="2"/>
        <scheme val="minor"/>
      </font>
      <numFmt numFmtId="165" formatCode="&quot;$&quot;#,##0.00"/>
      <fill>
        <patternFill patternType="none">
          <fgColor indexed="64"/>
          <bgColor indexed="65"/>
        </patternFill>
      </fill>
      <border diagonalUp="0" diagonalDown="0" outline="0">
        <left/>
        <right/>
        <top/>
        <bottom/>
      </border>
    </dxf>
    <dxf>
      <numFmt numFmtId="164" formatCode="&quot;$&quot;#,##0.00_);\(&quot;$&quot;#,##0.00\)"/>
    </dxf>
    <dxf>
      <font>
        <b val="0"/>
        <i val="0"/>
        <strike val="0"/>
        <condense val="0"/>
        <extend val="0"/>
        <outline val="0"/>
        <shadow val="0"/>
        <u val="none"/>
        <vertAlign val="baseline"/>
        <sz val="11"/>
        <color theme="1" tint="-0.24994659260841701"/>
        <name val="Times New Roman"/>
        <family val="2"/>
        <scheme val="minor"/>
      </font>
      <numFmt numFmtId="165" formatCode="&quot;$&quot;#,##0.00"/>
      <fill>
        <patternFill patternType="none">
          <fgColor indexed="64"/>
          <bgColor indexed="65"/>
        </patternFill>
      </fill>
      <border diagonalUp="0" diagonalDown="0" outline="0">
        <left/>
        <right/>
        <top/>
        <bottom/>
      </border>
    </dxf>
    <dxf>
      <numFmt numFmtId="164" formatCode="&quot;$&quot;#,##0.00_);\(&quot;$&quot;#,##0.00\)"/>
    </dxf>
    <dxf>
      <font>
        <b val="0"/>
        <i val="0"/>
        <strike val="0"/>
        <condense val="0"/>
        <extend val="0"/>
        <outline val="0"/>
        <shadow val="0"/>
        <u val="none"/>
        <vertAlign val="baseline"/>
        <sz val="11"/>
        <color theme="1" tint="-0.24994659260841701"/>
        <name val="Times New Roman"/>
        <family val="2"/>
        <scheme val="minor"/>
      </font>
      <fill>
        <patternFill patternType="none">
          <fgColor indexed="64"/>
          <bgColor indexed="65"/>
        </patternFill>
      </fill>
      <border diagonalUp="0" diagonalDown="0" outline="0">
        <left/>
        <right/>
        <top/>
        <bottom/>
      </border>
    </dxf>
    <dxf>
      <font>
        <b val="0"/>
        <i val="0"/>
        <strike val="0"/>
        <condense val="0"/>
        <extend val="0"/>
        <outline val="0"/>
        <shadow val="0"/>
        <u val="none"/>
        <vertAlign val="baseline"/>
        <sz val="11"/>
        <color theme="1" tint="-0.24994659260841701"/>
        <name val="Times New Roman"/>
        <family val="2"/>
        <scheme val="minor"/>
      </font>
      <fill>
        <patternFill patternType="none">
          <fgColor indexed="64"/>
          <bgColor indexed="65"/>
        </patternFill>
      </fill>
      <alignment horizontal="left" vertical="center" textRotation="0" wrapText="0" indent="0" justifyLastLine="0" shrinkToFit="0" readingOrder="0"/>
      <border diagonalUp="0" diagonalDown="0" outline="0">
        <left/>
        <right/>
        <top/>
        <bottom/>
      </border>
    </dxf>
    <dxf>
      <border>
        <left style="thin">
          <color theme="9"/>
        </left>
      </border>
    </dxf>
    <dxf>
      <border>
        <left style="thin">
          <color theme="9"/>
        </left>
      </border>
    </dxf>
    <dxf>
      <border>
        <top style="thin">
          <color theme="9"/>
        </top>
      </border>
    </dxf>
    <dxf>
      <border>
        <top style="thin">
          <color theme="9"/>
        </top>
      </border>
    </dxf>
    <dxf>
      <font>
        <b/>
        <color theme="1"/>
      </font>
    </dxf>
    <dxf>
      <font>
        <b/>
        <color theme="1"/>
      </font>
    </dxf>
    <dxf>
      <font>
        <b/>
        <color theme="1"/>
      </font>
      <border>
        <top style="double">
          <color theme="9"/>
        </top>
      </border>
    </dxf>
    <dxf>
      <font>
        <b/>
        <color theme="0"/>
      </font>
      <fill>
        <patternFill patternType="solid">
          <fgColor theme="9"/>
          <bgColor theme="9" tint="-0.24994659260841701"/>
        </patternFill>
      </fill>
    </dxf>
    <dxf>
      <font>
        <color theme="1"/>
      </font>
      <border>
        <left style="thin">
          <color theme="9"/>
        </left>
        <right style="thin">
          <color theme="9"/>
        </right>
        <top style="thin">
          <color theme="9"/>
        </top>
        <bottom style="thin">
          <color theme="9"/>
        </bottom>
      </border>
    </dxf>
    <dxf>
      <font>
        <b/>
        <color theme="1"/>
      </font>
      <border>
        <bottom style="thin">
          <color theme="7" tint="-0.499984740745262"/>
        </bottom>
        <vertical/>
        <horizontal/>
      </border>
    </dxf>
    <dxf>
      <font>
        <color theme="1"/>
      </font>
      <border>
        <left style="thin">
          <color theme="7" tint="-0.499984740745262"/>
        </left>
        <right style="thin">
          <color theme="7" tint="-0.499984740745262"/>
        </right>
        <top style="thin">
          <color theme="7" tint="-0.499984740745262"/>
        </top>
        <bottom style="thin">
          <color theme="7" tint="-0.499984740745262"/>
        </bottom>
        <vertical/>
        <horizontal/>
      </border>
    </dxf>
    <dxf>
      <font>
        <b/>
        <color theme="1"/>
      </font>
      <border>
        <bottom style="thin">
          <color theme="5" tint="-0.499984740745262"/>
        </bottom>
        <vertical/>
        <horizontal/>
      </border>
    </dxf>
    <dxf>
      <font>
        <sz val="11"/>
        <color theme="1"/>
      </font>
      <border>
        <left style="thin">
          <color theme="5" tint="-0.499984740745262"/>
        </left>
        <right style="thin">
          <color theme="5" tint="-0.499984740745262"/>
        </right>
        <top style="thin">
          <color theme="5" tint="-0.499984740745262"/>
        </top>
        <bottom style="thin">
          <color theme="5" tint="-0.499984740745262"/>
        </bottom>
        <vertical/>
        <horizontal/>
      </border>
    </dxf>
    <dxf>
      <font>
        <b/>
        <color theme="1"/>
      </font>
      <border>
        <bottom style="thin">
          <color theme="6" tint="-0.499984740745262"/>
        </bottom>
        <vertical/>
        <horizontal/>
      </border>
    </dxf>
    <dxf>
      <font>
        <color theme="1"/>
      </font>
      <border>
        <left style="thin">
          <color theme="6" tint="-0.499984740745262"/>
        </left>
        <right style="thin">
          <color theme="6" tint="-0.499984740745262"/>
        </right>
        <top style="thin">
          <color theme="6" tint="-0.499984740745262"/>
        </top>
        <bottom style="thin">
          <color theme="6" tint="-0.499984740745262"/>
        </bottom>
        <vertical/>
        <horizontal/>
      </border>
    </dxf>
    <dxf>
      <font>
        <b/>
        <color theme="1"/>
      </font>
      <border>
        <bottom style="thin">
          <color theme="4"/>
        </bottom>
        <vertical/>
        <horizontal/>
      </border>
    </dxf>
    <dxf>
      <font>
        <color theme="1"/>
      </font>
      <border>
        <left style="thin">
          <color theme="4"/>
        </left>
        <right style="thin">
          <color theme="4"/>
        </right>
        <top style="thin">
          <color theme="4"/>
        </top>
        <bottom style="thin">
          <color theme="4"/>
        </bottom>
        <vertical/>
        <horizontal/>
      </border>
    </dxf>
    <dxf>
      <border>
        <left style="thin">
          <color theme="5"/>
        </left>
      </border>
    </dxf>
    <dxf>
      <fill>
        <patternFill patternType="none">
          <bgColor auto="1"/>
        </patternFill>
      </fill>
      <border>
        <left style="thin">
          <color theme="5"/>
        </left>
      </border>
    </dxf>
    <dxf>
      <border>
        <top style="thin">
          <color theme="5"/>
        </top>
      </border>
    </dxf>
    <dxf>
      <fill>
        <patternFill>
          <bgColor theme="5" tint="0.79998168889431442"/>
        </patternFill>
      </fill>
      <border>
        <top style="thin">
          <color theme="5"/>
        </top>
      </border>
    </dxf>
    <dxf>
      <font>
        <b/>
        <color theme="1"/>
      </font>
    </dxf>
    <dxf>
      <font>
        <b/>
        <color theme="1"/>
      </font>
    </dxf>
    <dxf>
      <font>
        <b/>
        <color theme="1"/>
      </font>
      <border>
        <top style="double">
          <color theme="5"/>
        </top>
      </border>
    </dxf>
    <dxf>
      <font>
        <b/>
        <color theme="0"/>
      </font>
      <fill>
        <patternFill patternType="solid">
          <fgColor theme="5"/>
          <bgColor theme="5" tint="-0.499984740745262"/>
        </patternFill>
      </fill>
    </dxf>
    <dxf>
      <font>
        <color theme="1"/>
      </font>
      <border>
        <left style="thin">
          <color theme="5"/>
        </left>
        <right style="thin">
          <color theme="5"/>
        </right>
        <top style="thin">
          <color theme="5"/>
        </top>
        <bottom style="thin">
          <color theme="5"/>
        </bottom>
      </border>
    </dxf>
    <dxf>
      <fill>
        <patternFill patternType="solid">
          <fgColor theme="6" tint="0.79998168889431442"/>
          <bgColor theme="6" tint="0.79998168889431442"/>
        </patternFill>
      </fill>
    </dxf>
    <dxf>
      <fill>
        <patternFill patternType="solid">
          <fgColor theme="6" tint="0.79998168889431442"/>
          <bgColor theme="6" tint="0.79998168889431442"/>
        </patternFill>
      </fill>
    </dxf>
    <dxf>
      <font>
        <b/>
        <color theme="1"/>
      </font>
    </dxf>
    <dxf>
      <font>
        <b/>
        <color theme="1"/>
      </font>
    </dxf>
    <dxf>
      <font>
        <b/>
        <color theme="1"/>
      </font>
      <border>
        <top style="double">
          <color theme="6"/>
        </top>
      </border>
    </dxf>
    <dxf>
      <font>
        <b/>
        <color theme="0"/>
      </font>
      <fill>
        <patternFill patternType="solid">
          <fgColor theme="6"/>
          <bgColor theme="6" tint="-0.499984740745262"/>
        </patternFill>
      </fill>
    </dxf>
    <dxf>
      <font>
        <color theme="1"/>
      </font>
      <border>
        <left style="thin">
          <color theme="6" tint="0.39997558519241921"/>
        </left>
        <right style="thin">
          <color theme="6" tint="0.39997558519241921"/>
        </right>
        <top style="thin">
          <color theme="6" tint="0.39997558519241921"/>
        </top>
        <bottom style="thin">
          <color theme="6" tint="0.39997558519241921"/>
        </bottom>
        <horizontal style="thin">
          <color theme="6" tint="0.39997558519241921"/>
        </horizontal>
      </border>
    </dxf>
    <dxf>
      <fill>
        <patternFill patternType="solid">
          <fgColor theme="4" tint="0.79998168889431442"/>
          <bgColor theme="4" tint="0.79998168889431442"/>
        </patternFill>
      </fill>
    </dxf>
    <dxf>
      <fill>
        <patternFill patternType="solid">
          <fgColor theme="4" tint="0.79995117038483843"/>
          <bgColor theme="4" tint="0.79998168889431442"/>
        </patternFill>
      </fill>
    </dxf>
    <dxf>
      <font>
        <b/>
        <color theme="1"/>
      </font>
    </dxf>
    <dxf>
      <font>
        <b/>
        <color theme="1"/>
      </font>
    </dxf>
    <dxf>
      <font>
        <b/>
        <color theme="1"/>
      </font>
      <border>
        <top style="double">
          <color theme="4"/>
        </top>
      </border>
    </dxf>
    <dxf>
      <font>
        <b/>
        <color theme="0"/>
      </font>
      <fill>
        <patternFill patternType="solid">
          <fgColor theme="4"/>
          <bgColor theme="4" tint="-0.499984740745262"/>
        </patternFill>
      </fill>
    </dxf>
    <dxf>
      <font>
        <color theme="1"/>
      </font>
      <border>
        <left style="thin">
          <color theme="4" tint="0.39997558519241921"/>
        </left>
        <right style="thin">
          <color theme="4" tint="0.39997558519241921"/>
        </right>
        <top style="thin">
          <color theme="4" tint="0.39997558519241921"/>
        </top>
        <bottom style="thin">
          <color theme="4" tint="0.39997558519241921"/>
        </bottom>
        <horizontal style="thin">
          <color theme="4" tint="0.39997558519241921"/>
        </horizontal>
      </border>
    </dxf>
  </dxfs>
  <tableStyles count="8" defaultTableStyle="TableStyleMedium2" defaultPivotStyle="PivotStyleLight16">
    <tableStyle name="Charitables &amp; Sponsorships" pivot="0" count="7" xr9:uid="{00000000-0011-0000-FFFF-FFFF00000000}">
      <tableStyleElement type="wholeTable" dxfId="67"/>
      <tableStyleElement type="headerRow" dxfId="66"/>
      <tableStyleElement type="totalRow" dxfId="65"/>
      <tableStyleElement type="firstColumn" dxfId="64"/>
      <tableStyleElement type="lastColumn" dxfId="63"/>
      <tableStyleElement type="firstRowStripe" dxfId="62"/>
      <tableStyleElement type="firstColumnStripe" dxfId="61"/>
    </tableStyle>
    <tableStyle name="Itemized Expenses" pivot="0" count="7" xr9:uid="{00000000-0011-0000-FFFF-FFFF01000000}">
      <tableStyleElement type="wholeTable" dxfId="60"/>
      <tableStyleElement type="headerRow" dxfId="59"/>
      <tableStyleElement type="totalRow" dxfId="58"/>
      <tableStyleElement type="firstColumn" dxfId="57"/>
      <tableStyleElement type="lastColumn" dxfId="56"/>
      <tableStyleElement type="firstRowStripe" dxfId="55"/>
      <tableStyleElement type="firstColumnStripe" dxfId="54"/>
    </tableStyle>
    <tableStyle name="Monthly Expenses Summary" pivot="0" count="9" xr9:uid="{00000000-0011-0000-FFFF-FFFF02000000}">
      <tableStyleElement type="wholeTable" dxfId="53"/>
      <tableStyleElement type="headerRow" dxfId="52"/>
      <tableStyleElement type="totalRow" dxfId="51"/>
      <tableStyleElement type="firstColumn" dxfId="50"/>
      <tableStyleElement type="lastColumn" dxfId="49"/>
      <tableStyleElement type="firstRowStripe" dxfId="48"/>
      <tableStyleElement type="secondRowStripe" dxfId="47"/>
      <tableStyleElement type="firstColumnStripe" dxfId="46"/>
      <tableStyleElement type="secondColumnStripe" dxfId="45"/>
    </tableStyle>
    <tableStyle name="Slicer Charitables &amp; Sponsorships" pivot="0" table="0" count="10" xr9:uid="{00000000-0011-0000-FFFF-FFFF03000000}">
      <tableStyleElement type="wholeTable" dxfId="44"/>
      <tableStyleElement type="headerRow" dxfId="43"/>
    </tableStyle>
    <tableStyle name="Slicer Itemized Expenses" pivot="0" table="0" count="10" xr9:uid="{00000000-0011-0000-FFFF-FFFF04000000}">
      <tableStyleElement type="wholeTable" dxfId="42"/>
      <tableStyleElement type="headerRow" dxfId="41"/>
    </tableStyle>
    <tableStyle name="Slicer Monthly Expenses Summary" pivot="0" table="0" count="10" xr9:uid="{00000000-0011-0000-FFFF-FFFF05000000}">
      <tableStyleElement type="wholeTable" dxfId="40"/>
      <tableStyleElement type="headerRow" dxfId="39"/>
    </tableStyle>
    <tableStyle name="SlicerStyleDark4 2" pivot="0" table="0" count="10" xr9:uid="{00000000-0011-0000-FFFF-FFFF06000000}">
      <tableStyleElement type="wholeTable" dxfId="38"/>
      <tableStyleElement type="headerRow" dxfId="37"/>
    </tableStyle>
    <tableStyle name="YTD Budget Summary" pivot="0" count="9" xr9:uid="{00000000-0011-0000-FFFF-FFFF07000000}">
      <tableStyleElement type="wholeTable" dxfId="36"/>
      <tableStyleElement type="headerRow" dxfId="35"/>
      <tableStyleElement type="totalRow" dxfId="34"/>
      <tableStyleElement type="firstColumn" dxfId="33"/>
      <tableStyleElement type="lastColumn" dxfId="32"/>
      <tableStyleElement type="firstRowStripe" dxfId="31"/>
      <tableStyleElement type="secondRowStripe" dxfId="30"/>
      <tableStyleElement type="firstColumnStripe" dxfId="29"/>
      <tableStyleElement type="secondColumnStripe" dxfId="28"/>
    </tableStyle>
  </tableStyles>
  <extLst>
    <ext xmlns:x14="http://schemas.microsoft.com/office/spreadsheetml/2009/9/main" uri="{46F421CA-312F-682f-3DD2-61675219B42D}">
      <x14:dxfs count="32">
        <dxf>
          <font>
            <color rgb="FF000000"/>
          </font>
          <fill>
            <gradientFill degree="90">
              <stop position="0">
                <color rgb="FFF8E162"/>
              </stop>
              <stop position="1">
                <color rgb="FFFCF7E0"/>
              </stop>
            </gradientFill>
          </fill>
          <border>
            <left style="thin">
              <color rgb="FF999999"/>
            </left>
            <right style="thin">
              <color rgb="FF999999"/>
            </right>
            <top style="thin">
              <color rgb="FF999999"/>
            </top>
            <bottom style="thin">
              <color rgb="FF999999"/>
            </bottom>
            <vertical/>
            <horizontal/>
          </border>
        </dxf>
        <dxf>
          <font>
            <color rgb="FF000000"/>
          </font>
          <fill>
            <gradientFill degree="90">
              <stop position="0">
                <color rgb="FFF8E162"/>
              </stop>
              <stop position="1">
                <color rgb="FFFCF7E0"/>
              </stop>
            </gradientFill>
          </fill>
          <border>
            <left style="thin">
              <color rgb="FF999999"/>
            </left>
            <right style="thin">
              <color rgb="FF999999"/>
            </right>
            <top style="thin">
              <color rgb="FF999999"/>
            </top>
            <bottom style="thin">
              <color rgb="FF999999"/>
            </bottom>
            <vertical/>
            <horizontal/>
          </border>
        </dxf>
        <dxf>
          <font>
            <color rgb="FF000000"/>
          </font>
          <fill>
            <gradientFill degree="90">
              <stop position="0">
                <color rgb="FFF8E162"/>
              </stop>
              <stop position="1">
                <color rgb="FFFCF7E0"/>
              </stop>
            </gradientFill>
          </fill>
          <border>
            <left style="thin">
              <color rgb="FF999999"/>
            </left>
            <right style="thin">
              <color rgb="FF999999"/>
            </right>
            <top style="thin">
              <color rgb="FF999999"/>
            </top>
            <bottom style="thin">
              <color rgb="FF999999"/>
            </bottom>
            <vertical/>
            <horizontal/>
          </border>
        </dxf>
        <dxf>
          <font>
            <color rgb="FF000000"/>
          </font>
          <fill>
            <gradientFill degree="90">
              <stop position="0">
                <color rgb="FFF8E162"/>
              </stop>
              <stop position="1">
                <color rgb="FFFCF7E0"/>
              </stop>
            </gradientFill>
          </fill>
          <border>
            <left style="thin">
              <color rgb="FF999999"/>
            </left>
            <right style="thin">
              <color rgb="FF999999"/>
            </right>
            <top style="thin">
              <color rgb="FF999999"/>
            </top>
            <bottom style="thin">
              <color rgb="FF999999"/>
            </bottom>
            <vertical/>
            <horizontal/>
          </border>
        </dxf>
        <dxf>
          <font>
            <color theme="7" tint="-0.249977111117893"/>
          </font>
          <fill>
            <patternFill patternType="solid">
              <fgColor theme="7" tint="0.59999389629810485"/>
              <bgColor theme="7" tint="0.59999389629810485"/>
            </patternFill>
          </fill>
          <border>
            <left style="thin">
              <color theme="7" tint="0.59999389629810485"/>
            </left>
            <right style="thin">
              <color theme="7" tint="0.59999389629810485"/>
            </right>
            <top style="thin">
              <color theme="7" tint="0.59999389629810485"/>
            </top>
            <bottom style="thin">
              <color theme="7" tint="0.59999389629810485"/>
            </bottom>
            <vertical/>
            <horizontal/>
          </border>
        </dxf>
        <dxf>
          <font>
            <color theme="0"/>
          </font>
          <fill>
            <patternFill patternType="solid">
              <fgColor theme="7"/>
              <bgColor theme="7" tint="-0.499984740745262"/>
            </patternFill>
          </fill>
          <border>
            <left style="thin">
              <color theme="7" tint="-0.499984740745262"/>
            </left>
            <right style="thin">
              <color theme="7" tint="-0.499984740745262"/>
            </right>
            <top style="thin">
              <color theme="7" tint="-0.499984740745262"/>
            </top>
            <bottom style="thin">
              <color theme="7" tint="-0.499984740745262"/>
            </bottom>
            <vertical/>
            <horizontal/>
          </border>
        </dxf>
        <dxf>
          <font>
            <color rgb="FF959595"/>
          </font>
          <fill>
            <patternFill patternType="solid">
              <fgColor rgb="FFDFDFDF"/>
              <bgColor rgb="FFDFDFDF"/>
            </patternFill>
          </fill>
          <border>
            <left style="thin">
              <color rgb="FFDFDFDF"/>
            </left>
            <right style="thin">
              <color rgb="FFDFDFDF"/>
            </right>
            <top style="thin">
              <color rgb="FFDFDFDF"/>
            </top>
            <bottom style="thin">
              <color rgb="FFDFDFDF"/>
            </bottom>
            <vertical/>
            <horizontal/>
          </border>
        </dxf>
        <dxf>
          <font>
            <color rgb="FF000000"/>
          </font>
          <fill>
            <patternFill patternType="solid">
              <fgColor rgb="FFC0C0C0"/>
              <bgColor rgb="FFC0C0C0"/>
            </patternFill>
          </fill>
          <border>
            <left style="thin">
              <color rgb="FFC0C0C0"/>
            </left>
            <right style="thin">
              <color rgb="FFC0C0C0"/>
            </right>
            <top style="thin">
              <color rgb="FFC0C0C0"/>
            </top>
            <bottom style="thin">
              <color rgb="FFC0C0C0"/>
            </bottom>
            <vertical/>
            <horizontal/>
          </border>
        </dxf>
        <dxf>
          <font>
            <color rgb="FF000000"/>
          </font>
          <fill>
            <gradientFill degree="90">
              <stop position="0">
                <color rgb="FFF8E162"/>
              </stop>
              <stop position="1">
                <color rgb="FFFCF7E0"/>
              </stop>
            </gradientFill>
          </fill>
          <border>
            <left style="thin">
              <color rgb="FF999999"/>
            </left>
            <right style="thin">
              <color rgb="FF999999"/>
            </right>
            <top style="thin">
              <color rgb="FF999999"/>
            </top>
            <bottom style="thin">
              <color rgb="FF999999"/>
            </bottom>
            <vertical/>
            <horizontal/>
          </border>
        </dxf>
        <dxf>
          <font>
            <color rgb="FF000000"/>
          </font>
          <fill>
            <gradientFill degree="90">
              <stop position="0">
                <color rgb="FFF8E162"/>
              </stop>
              <stop position="1">
                <color rgb="FFFCF7E0"/>
              </stop>
            </gradientFill>
          </fill>
          <border>
            <left style="thin">
              <color rgb="FF999999"/>
            </left>
            <right style="thin">
              <color rgb="FF999999"/>
            </right>
            <top style="thin">
              <color rgb="FF999999"/>
            </top>
            <bottom style="thin">
              <color rgb="FF999999"/>
            </bottom>
            <vertical/>
            <horizontal/>
          </border>
        </dxf>
        <dxf>
          <font>
            <color rgb="FF000000"/>
          </font>
          <fill>
            <gradientFill degree="90">
              <stop position="0">
                <color rgb="FFF8E162"/>
              </stop>
              <stop position="1">
                <color rgb="FFFCF7E0"/>
              </stop>
            </gradientFill>
          </fill>
          <border>
            <left style="thin">
              <color rgb="FF999999"/>
            </left>
            <right style="thin">
              <color rgb="FF999999"/>
            </right>
            <top style="thin">
              <color rgb="FF999999"/>
            </top>
            <bottom style="thin">
              <color rgb="FF999999"/>
            </bottom>
            <vertical/>
            <horizontal/>
          </border>
        </dxf>
        <dxf>
          <font>
            <color rgb="FF000000"/>
          </font>
          <fill>
            <gradientFill degree="90">
              <stop position="0">
                <color rgb="FFF8E162"/>
              </stop>
              <stop position="1">
                <color rgb="FFFCF7E0"/>
              </stop>
            </gradientFill>
          </fill>
          <border>
            <left style="thin">
              <color rgb="FF999999"/>
            </left>
            <right style="thin">
              <color rgb="FF999999"/>
            </right>
            <top style="thin">
              <color rgb="FF999999"/>
            </top>
            <bottom style="thin">
              <color rgb="FF999999"/>
            </bottom>
            <vertical/>
            <horizontal/>
          </border>
        </dxf>
        <dxf>
          <font>
            <color theme="5" tint="-0.249977111117893"/>
          </font>
          <fill>
            <patternFill patternType="solid">
              <fgColor theme="5" tint="0.59999389629810485"/>
              <bgColor theme="5" tint="0.59999389629810485"/>
            </patternFill>
          </fill>
          <border>
            <left style="thin">
              <color theme="5" tint="0.59999389629810485"/>
            </left>
            <right style="thin">
              <color theme="5" tint="0.59999389629810485"/>
            </right>
            <top style="thin">
              <color theme="5" tint="0.59999389629810485"/>
            </top>
            <bottom style="thin">
              <color theme="5" tint="0.59999389629810485"/>
            </bottom>
            <vertical/>
            <horizontal/>
          </border>
        </dxf>
        <dxf>
          <font>
            <color theme="0"/>
          </font>
          <fill>
            <patternFill patternType="solid">
              <fgColor theme="5"/>
              <bgColor theme="5" tint="-0.499984740745262"/>
            </patternFill>
          </fill>
          <border>
            <left style="thin">
              <color theme="5"/>
            </left>
            <right style="thin">
              <color theme="5"/>
            </right>
            <top style="thin">
              <color theme="5"/>
            </top>
            <bottom style="thin">
              <color theme="5"/>
            </bottom>
            <vertical/>
            <horizontal/>
          </border>
        </dxf>
        <dxf>
          <font>
            <color rgb="FF959595"/>
          </font>
          <fill>
            <patternFill patternType="solid">
              <fgColor rgb="FFDFDFDF"/>
              <bgColor rgb="FFDFDFDF"/>
            </patternFill>
          </fill>
          <border>
            <left style="thin">
              <color rgb="FFDFDFDF"/>
            </left>
            <right style="thin">
              <color rgb="FFDFDFDF"/>
            </right>
            <top style="thin">
              <color rgb="FFDFDFDF"/>
            </top>
            <bottom style="thin">
              <color rgb="FFDFDFDF"/>
            </bottom>
            <vertical/>
            <horizontal/>
          </border>
        </dxf>
        <dxf>
          <font>
            <color rgb="FF000000"/>
          </font>
          <fill>
            <patternFill patternType="solid">
              <fgColor rgb="FFC0C0C0"/>
              <bgColor rgb="FFC0C0C0"/>
            </patternFill>
          </fill>
          <border>
            <left style="thin">
              <color rgb="FFC0C0C0"/>
            </left>
            <right style="thin">
              <color rgb="FFC0C0C0"/>
            </right>
            <top style="thin">
              <color rgb="FFC0C0C0"/>
            </top>
            <bottom style="thin">
              <color rgb="FFC0C0C0"/>
            </bottom>
            <vertical/>
            <horizontal/>
          </border>
        </dxf>
        <dxf>
          <font>
            <color rgb="FF000000"/>
          </font>
          <fill>
            <gradientFill degree="90">
              <stop position="0">
                <color rgb="FFF8E162"/>
              </stop>
              <stop position="1">
                <color rgb="FFFCF7E0"/>
              </stop>
            </gradientFill>
          </fill>
          <border>
            <left style="thin">
              <color rgb="FF999999"/>
            </left>
            <right style="thin">
              <color rgb="FF999999"/>
            </right>
            <top style="thin">
              <color rgb="FF999999"/>
            </top>
            <bottom style="thin">
              <color rgb="FF999999"/>
            </bottom>
            <vertical/>
            <horizontal/>
          </border>
        </dxf>
        <dxf>
          <font>
            <color rgb="FF000000"/>
          </font>
          <fill>
            <gradientFill degree="90">
              <stop position="0">
                <color rgb="FFF8E162"/>
              </stop>
              <stop position="1">
                <color rgb="FFFCF7E0"/>
              </stop>
            </gradientFill>
          </fill>
          <border>
            <left style="thin">
              <color rgb="FF999999"/>
            </left>
            <right style="thin">
              <color rgb="FF999999"/>
            </right>
            <top style="thin">
              <color rgb="FF999999"/>
            </top>
            <bottom style="thin">
              <color rgb="FF999999"/>
            </bottom>
            <vertical/>
            <horizontal/>
          </border>
        </dxf>
        <dxf>
          <font>
            <color rgb="FF000000"/>
          </font>
          <fill>
            <gradientFill degree="90">
              <stop position="0">
                <color rgb="FFF8E162"/>
              </stop>
              <stop position="1">
                <color rgb="FFFCF7E0"/>
              </stop>
            </gradientFill>
          </fill>
          <border>
            <left style="thin">
              <color rgb="FF999999"/>
            </left>
            <right style="thin">
              <color rgb="FF999999"/>
            </right>
            <top style="thin">
              <color rgb="FF999999"/>
            </top>
            <bottom style="thin">
              <color rgb="FF999999"/>
            </bottom>
            <vertical/>
            <horizontal/>
          </border>
        </dxf>
        <dxf>
          <font>
            <color rgb="FF000000"/>
          </font>
          <fill>
            <gradientFill degree="90">
              <stop position="0">
                <color rgb="FFF8E162"/>
              </stop>
              <stop position="1">
                <color rgb="FFFCF7E0"/>
              </stop>
            </gradientFill>
          </fill>
          <border>
            <left style="thin">
              <color rgb="FF999999"/>
            </left>
            <right style="thin">
              <color rgb="FF999999"/>
            </right>
            <top style="thin">
              <color rgb="FF999999"/>
            </top>
            <bottom style="thin">
              <color rgb="FF999999"/>
            </bottom>
            <vertical/>
            <horizontal/>
          </border>
        </dxf>
        <dxf>
          <font>
            <color theme="6" tint="-0.249977111117893"/>
          </font>
          <fill>
            <patternFill patternType="solid">
              <fgColor theme="6" tint="0.59999389629810485"/>
              <bgColor theme="6" tint="0.59999389629810485"/>
            </patternFill>
          </fill>
          <border>
            <left style="thin">
              <color theme="6" tint="0.59999389629810485"/>
            </left>
            <right style="thin">
              <color theme="6" tint="0.59999389629810485"/>
            </right>
            <top style="thin">
              <color theme="6" tint="0.59999389629810485"/>
            </top>
            <bottom style="thin">
              <color theme="6" tint="0.59999389629810485"/>
            </bottom>
            <vertical/>
            <horizontal/>
          </border>
        </dxf>
        <dxf>
          <font>
            <color theme="0"/>
          </font>
          <fill>
            <patternFill patternType="solid">
              <fgColor theme="6"/>
              <bgColor theme="6" tint="-0.499984740745262"/>
            </patternFill>
          </fill>
          <border>
            <left style="thin">
              <color theme="6" tint="-0.499984740745262"/>
            </left>
            <right style="thin">
              <color theme="6" tint="-0.499984740745262"/>
            </right>
            <top style="thin">
              <color theme="6" tint="-0.499984740745262"/>
            </top>
            <bottom style="thin">
              <color theme="6" tint="-0.499984740745262"/>
            </bottom>
            <vertical/>
            <horizontal/>
          </border>
        </dxf>
        <dxf>
          <font>
            <color rgb="FF959595"/>
          </font>
          <fill>
            <patternFill patternType="solid">
              <fgColor rgb="FFDFDFDF"/>
              <bgColor rgb="FFDFDFDF"/>
            </patternFill>
          </fill>
          <border>
            <left style="thin">
              <color rgb="FFDFDFDF"/>
            </left>
            <right style="thin">
              <color rgb="FFDFDFDF"/>
            </right>
            <top style="thin">
              <color rgb="FFDFDFDF"/>
            </top>
            <bottom style="thin">
              <color rgb="FFDFDFDF"/>
            </bottom>
            <vertical/>
            <horizontal/>
          </border>
        </dxf>
        <dxf>
          <font>
            <color rgb="FF000000"/>
          </font>
          <fill>
            <patternFill patternType="solid">
              <fgColor rgb="FFC0C0C0"/>
              <bgColor rgb="FFC0C0C0"/>
            </patternFill>
          </fill>
          <border>
            <left style="thin">
              <color rgb="FFC0C0C0"/>
            </left>
            <right style="thin">
              <color rgb="FFC0C0C0"/>
            </right>
            <top style="thin">
              <color rgb="FFC0C0C0"/>
            </top>
            <bottom style="thin">
              <color rgb="FFC0C0C0"/>
            </bottom>
            <vertical/>
            <horizontal/>
          </border>
        </dxf>
        <dxf>
          <font>
            <color rgb="FF000000"/>
          </font>
          <fill>
            <gradientFill degree="90">
              <stop position="0">
                <color rgb="FFF8E162"/>
              </stop>
              <stop position="1">
                <color rgb="FFFCF7E0"/>
              </stop>
            </gradientFill>
          </fill>
          <border>
            <left style="thin">
              <color rgb="FF999999"/>
            </left>
            <right style="thin">
              <color rgb="FF999999"/>
            </right>
            <top style="thin">
              <color rgb="FF999999"/>
            </top>
            <bottom style="thin">
              <color rgb="FF999999"/>
            </bottom>
            <vertical/>
            <horizontal/>
          </border>
        </dxf>
        <dxf>
          <font>
            <color rgb="FF000000"/>
          </font>
          <fill>
            <gradientFill degree="90">
              <stop position="0">
                <color rgb="FFF8E162"/>
              </stop>
              <stop position="1">
                <color rgb="FFFCF7E0"/>
              </stop>
            </gradientFill>
          </fill>
          <border>
            <left style="thin">
              <color rgb="FF999999"/>
            </left>
            <right style="thin">
              <color rgb="FF999999"/>
            </right>
            <top style="thin">
              <color rgb="FF999999"/>
            </top>
            <bottom style="thin">
              <color rgb="FF999999"/>
            </bottom>
            <vertical/>
            <horizontal/>
          </border>
        </dxf>
        <dxf>
          <font>
            <color rgb="FF000000"/>
          </font>
          <fill>
            <gradientFill degree="90">
              <stop position="0">
                <color rgb="FFF8E162"/>
              </stop>
              <stop position="1">
                <color rgb="FFFCF7E0"/>
              </stop>
            </gradientFill>
          </fill>
          <border>
            <left style="thin">
              <color rgb="FF999999"/>
            </left>
            <right style="thin">
              <color rgb="FF999999"/>
            </right>
            <top style="thin">
              <color rgb="FF999999"/>
            </top>
            <bottom style="thin">
              <color rgb="FF999999"/>
            </bottom>
            <vertical/>
            <horizontal/>
          </border>
        </dxf>
        <dxf>
          <font>
            <color rgb="FF000000"/>
          </font>
          <fill>
            <gradientFill degree="90">
              <stop position="0">
                <color rgb="FFF8E162"/>
              </stop>
              <stop position="1">
                <color rgb="FFFCF7E0"/>
              </stop>
            </gradientFill>
          </fill>
          <border>
            <left style="thin">
              <color rgb="FF999999"/>
            </left>
            <right style="thin">
              <color rgb="FF999999"/>
            </right>
            <top style="thin">
              <color rgb="FF999999"/>
            </top>
            <bottom style="thin">
              <color rgb="FF999999"/>
            </bottom>
            <vertical/>
            <horizontal/>
          </border>
        </dxf>
        <dxf>
          <font>
            <color theme="4" tint="-0.249977111117893"/>
          </font>
          <fill>
            <patternFill patternType="solid">
              <fgColor theme="4" tint="0.59999389629810485"/>
              <bgColor theme="4" tint="0.59999389629810485"/>
            </patternFill>
          </fill>
          <border>
            <left style="thin">
              <color theme="4" tint="0.59999389629810485"/>
            </left>
            <right style="thin">
              <color theme="4" tint="0.59999389629810485"/>
            </right>
            <top style="thin">
              <color theme="4" tint="0.59999389629810485"/>
            </top>
            <bottom style="thin">
              <color theme="4" tint="0.59999389629810485"/>
            </bottom>
            <vertical/>
            <horizontal/>
          </border>
        </dxf>
        <dxf>
          <font>
            <color theme="0"/>
          </font>
          <fill>
            <patternFill patternType="solid">
              <fgColor theme="4"/>
              <bgColor theme="4" tint="-0.499984740745262"/>
            </patternFill>
          </fill>
          <border>
            <left style="thin">
              <color theme="4"/>
            </left>
            <right style="thin">
              <color theme="4"/>
            </right>
            <top style="thin">
              <color theme="4"/>
            </top>
            <bottom style="thin">
              <color theme="4"/>
            </bottom>
            <vertical/>
            <horizontal/>
          </border>
        </dxf>
        <dxf>
          <font>
            <color rgb="FF959595"/>
          </font>
          <fill>
            <patternFill patternType="solid">
              <fgColor rgb="FFDFDFDF"/>
              <bgColor rgb="FFDFDFDF"/>
            </patternFill>
          </fill>
          <border>
            <left style="thin">
              <color rgb="FFDFDFDF"/>
            </left>
            <right style="thin">
              <color rgb="FFDFDFDF"/>
            </right>
            <top style="thin">
              <color rgb="FFDFDFDF"/>
            </top>
            <bottom style="thin">
              <color rgb="FFDFDFDF"/>
            </bottom>
            <vertical/>
            <horizontal/>
          </border>
        </dxf>
        <dxf>
          <font>
            <color rgb="FF000000"/>
          </font>
          <fill>
            <patternFill patternType="solid">
              <fgColor rgb="FFC0C0C0"/>
              <bgColor rgb="FFC0C0C0"/>
            </patternFill>
          </fill>
          <border>
            <left style="thin">
              <color rgb="FFC0C0C0"/>
            </left>
            <right style="thin">
              <color rgb="FFC0C0C0"/>
            </right>
            <top style="thin">
              <color rgb="FFC0C0C0"/>
            </top>
            <bottom style="thin">
              <color rgb="FFC0C0C0"/>
            </bottom>
            <vertical/>
            <horizontal/>
          </border>
        </dxf>
      </x14:dxfs>
    </ext>
    <ext xmlns:x14="http://schemas.microsoft.com/office/spreadsheetml/2009/9/main" uri="{EB79DEF2-80B8-43e5-95BD-54CBDDF9020C}">
      <x14:slicerStyles defaultSlicerStyle="SlicerStyleLight1">
        <x14:slicerStyle name="Slicer Charitables &amp; Sponsorships">
          <x14:slicerStyleElements>
            <x14:slicerStyleElement type="unselectedItemWithData" dxfId="31"/>
            <x14:slicerStyleElement type="unselectedItemWithNoData" dxfId="30"/>
            <x14:slicerStyleElement type="selectedItemWithData" dxfId="29"/>
            <x14:slicerStyleElement type="selectedItemWithNoData" dxfId="28"/>
            <x14:slicerStyleElement type="hoveredUnselectedItemWithData" dxfId="27"/>
            <x14:slicerStyleElement type="hoveredSelectedItemWithData" dxfId="26"/>
            <x14:slicerStyleElement type="hoveredUnselectedItemWithNoData" dxfId="25"/>
            <x14:slicerStyleElement type="hoveredSelectedItemWithNoData" dxfId="24"/>
          </x14:slicerStyleElements>
        </x14:slicerStyle>
        <x14:slicerStyle name="Slicer Itemized Expenses">
          <x14:slicerStyleElements>
            <x14:slicerStyleElement type="unselectedItemWithData" dxfId="23"/>
            <x14:slicerStyleElement type="unselectedItemWithNoData" dxfId="22"/>
            <x14:slicerStyleElement type="selectedItemWithData" dxfId="21"/>
            <x14:slicerStyleElement type="selectedItemWithNoData" dxfId="20"/>
            <x14:slicerStyleElement type="hoveredUnselectedItemWithData" dxfId="19"/>
            <x14:slicerStyleElement type="hoveredSelectedItemWithData" dxfId="18"/>
            <x14:slicerStyleElement type="hoveredUnselectedItemWithNoData" dxfId="17"/>
            <x14:slicerStyleElement type="hoveredSelectedItemWithNoData" dxfId="16"/>
          </x14:slicerStyleElements>
        </x14:slicerStyle>
        <x14:slicerStyle name="Slicer Monthly Expenses Summary">
          <x14:slicerStyleElements>
            <x14:slicerStyleElement type="unselectedItemWithData" dxfId="15"/>
            <x14:slicerStyleElement type="unselectedItemWithNoData" dxfId="14"/>
            <x14:slicerStyleElement type="selectedItemWithData" dxfId="13"/>
            <x14:slicerStyleElement type="selectedItemWithNoData" dxfId="12"/>
            <x14:slicerStyleElement type="hoveredUnselectedItemWithData" dxfId="11"/>
            <x14:slicerStyleElement type="hoveredSelectedItemWithData" dxfId="10"/>
            <x14:slicerStyleElement type="hoveredUnselectedItemWithNoData" dxfId="9"/>
            <x14:slicerStyleElement type="hoveredSelectedItemWithNoData" dxfId="8"/>
          </x14:slicerStyleElements>
        </x14:slicerStyle>
        <x14:slicerStyle name="SlicerStyleDark4 2">
          <x14:slicerStyleElements>
            <x14:slicerStyleElement type="unselectedItemWithData" dxfId="7"/>
            <x14:slicerStyleElement type="unselectedItemWithNoData" dxfId="6"/>
            <x14:slicerStyleElement type="selectedItemWithData" dxfId="5"/>
            <x14:slicerStyleElement type="selectedItemWithNoData" dxfId="4"/>
            <x14:slicerStyleElement type="hoveredUnselectedItemWithData" dxfId="3"/>
            <x14:slicerStyleElement type="hoveredSelectedItemWithData" dxfId="2"/>
            <x14:slicerStyleElement type="hoveredUnselectedItemWithNoData" dxfId="1"/>
            <x14:slicerStyleElement type="hoveredSelectedItemWithNoData" dxfId="0"/>
          </x14:slicerStyleElements>
        </x14:slicerStyle>
      </x14:slicerStyles>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microsoft.com/office/2007/relationships/slicerCache" Target="slicerCaches/slicerCache4.xml"/><Relationship Id="rId13" Type="http://schemas.openxmlformats.org/officeDocument/2006/relationships/calcChain" Target="calcChain.xml"/><Relationship Id="rId3" Type="http://schemas.openxmlformats.org/officeDocument/2006/relationships/worksheet" Target="worksheets/sheet3.xml"/><Relationship Id="rId7" Type="http://schemas.microsoft.com/office/2007/relationships/slicerCache" Target="slicerCaches/slicerCache3.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microsoft.com/office/2007/relationships/slicerCache" Target="slicerCaches/slicerCache2.xml"/><Relationship Id="rId11" Type="http://schemas.openxmlformats.org/officeDocument/2006/relationships/styles" Target="styles.xml"/><Relationship Id="rId5" Type="http://schemas.microsoft.com/office/2007/relationships/slicerCache" Target="slicerCaches/slicerCache1.xml"/><Relationship Id="rId10" Type="http://schemas.openxmlformats.org/officeDocument/2006/relationships/theme" Target="theme/theme1.xml"/><Relationship Id="rId4" Type="http://schemas.openxmlformats.org/officeDocument/2006/relationships/worksheet" Target="worksheets/sheet4.xml"/><Relationship Id="rId9" Type="http://schemas.microsoft.com/office/2007/relationships/slicerCache" Target="slicerCaches/slicerCache5.xml"/></Relationships>
</file>

<file path=xl/drawings/_rels/drawing1.xml.rels><?xml version="1.0" encoding="UTF-8" standalone="yes"?>
<Relationships xmlns="http://schemas.openxmlformats.org/package/2006/relationships"><Relationship Id="rId1" Type="http://schemas.openxmlformats.org/officeDocument/2006/relationships/hyperlink" Target="#'MONTHLY EXPENSES SUMMARY'!A1"/></Relationships>
</file>

<file path=xl/drawings/_rels/drawing2.xml.rels><?xml version="1.0" encoding="UTF-8" standalone="yes"?>
<Relationships xmlns="http://schemas.openxmlformats.org/package/2006/relationships"><Relationship Id="rId2" Type="http://schemas.openxmlformats.org/officeDocument/2006/relationships/hyperlink" Target="#'YTD BUDGET SUMMARY'!A1"/><Relationship Id="rId1" Type="http://schemas.openxmlformats.org/officeDocument/2006/relationships/hyperlink" Target="#'ITEMIZED EXPENSES'!A1"/></Relationships>
</file>

<file path=xl/drawings/_rels/drawing3.xml.rels><?xml version="1.0" encoding="UTF-8" standalone="yes"?>
<Relationships xmlns="http://schemas.openxmlformats.org/package/2006/relationships"><Relationship Id="rId2" Type="http://schemas.openxmlformats.org/officeDocument/2006/relationships/hyperlink" Target="#'MONTHLY EXPENSES SUMMARY'!A1"/><Relationship Id="rId1" Type="http://schemas.openxmlformats.org/officeDocument/2006/relationships/hyperlink" Target="#'CHARITABLES &amp; SPONSORSHIPS'!A1"/></Relationships>
</file>

<file path=xl/drawings/_rels/drawing4.xml.rels><?xml version="1.0" encoding="UTF-8" standalone="yes"?>
<Relationships xmlns="http://schemas.openxmlformats.org/package/2006/relationships"><Relationship Id="rId1" Type="http://schemas.openxmlformats.org/officeDocument/2006/relationships/hyperlink" Target="#'ITEMIZED EXPENSES'!A1"/></Relationships>
</file>

<file path=xl/drawings/drawing1.xml><?xml version="1.0" encoding="utf-8"?>
<xdr:wsDr xmlns:xdr="http://schemas.openxmlformats.org/drawingml/2006/spreadsheetDrawing" xmlns:a="http://schemas.openxmlformats.org/drawingml/2006/main">
  <xdr:twoCellAnchor editAs="oneCell">
    <xdr:from>
      <xdr:col>0</xdr:col>
      <xdr:colOff>800100</xdr:colOff>
      <xdr:row>0</xdr:row>
      <xdr:rowOff>0</xdr:rowOff>
    </xdr:from>
    <xdr:to>
      <xdr:col>1</xdr:col>
      <xdr:colOff>723900</xdr:colOff>
      <xdr:row>1</xdr:row>
      <xdr:rowOff>19050</xdr:rowOff>
    </xdr:to>
    <xdr:sp macro="" textlink="">
      <xdr:nvSpPr>
        <xdr:cNvPr id="2" name="Right Arrow 1" descr="Right navigation button">
          <a:hlinkClick xmlns:r="http://schemas.openxmlformats.org/officeDocument/2006/relationships" r:id="rId1" tooltip="Select to navigate to MONTHLY EXPENSES SUMMARY worksheet"/>
          <a:extLst>
            <a:ext uri="{FF2B5EF4-FFF2-40B4-BE49-F238E27FC236}">
              <a16:creationId xmlns:a16="http://schemas.microsoft.com/office/drawing/2014/main" id="{00000000-0008-0000-0000-000002000000}"/>
            </a:ext>
          </a:extLst>
        </xdr:cNvPr>
        <xdr:cNvSpPr/>
      </xdr:nvSpPr>
      <xdr:spPr>
        <a:xfrm>
          <a:off x="981075" y="0"/>
          <a:ext cx="685800" cy="209550"/>
        </a:xfrm>
        <a:prstGeom prst="rightArrow">
          <a:avLst>
            <a:gd name="adj1" fmla="val 100000"/>
            <a:gd name="adj2" fmla="val 59091"/>
          </a:avLst>
        </a:prstGeom>
        <a:solidFill>
          <a:schemeClr val="accent2">
            <a:lumMod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US" sz="1100">
              <a:solidFill>
                <a:schemeClr val="bg1"/>
              </a:solidFill>
              <a:latin typeface="+mj-lt"/>
            </a:rPr>
            <a:t>NEXT</a:t>
          </a:r>
        </a:p>
      </xdr:txBody>
    </xdr:sp>
    <xdr:clientData fPrintsWithSheet="0"/>
  </xdr:twoCellAnchor>
</xdr:wsDr>
</file>

<file path=xl/drawings/drawing2.xml><?xml version="1.0" encoding="utf-8"?>
<xdr:wsDr xmlns:xdr="http://schemas.openxmlformats.org/drawingml/2006/spreadsheetDrawing" xmlns:a="http://schemas.openxmlformats.org/drawingml/2006/main">
  <xdr:twoCellAnchor editAs="oneCell">
    <xdr:from>
      <xdr:col>1</xdr:col>
      <xdr:colOff>19050</xdr:colOff>
      <xdr:row>2</xdr:row>
      <xdr:rowOff>19051</xdr:rowOff>
    </xdr:from>
    <xdr:to>
      <xdr:col>17</xdr:col>
      <xdr:colOff>28575</xdr:colOff>
      <xdr:row>3</xdr:row>
      <xdr:rowOff>441326</xdr:rowOff>
    </xdr:to>
    <mc:AlternateContent xmlns:mc="http://schemas.openxmlformats.org/markup-compatibility/2006" xmlns:sle15="http://schemas.microsoft.com/office/drawing/2012/slicer">
      <mc:Choice Requires="sle15">
        <xdr:graphicFrame macro="">
          <xdr:nvGraphicFramePr>
            <xdr:cNvPr id="3" name="Account Title" descr="Filter monthly expenses summary by the Account Title field">
              <a:extLst>
                <a:ext uri="{FF2B5EF4-FFF2-40B4-BE49-F238E27FC236}">
                  <a16:creationId xmlns:a16="http://schemas.microsoft.com/office/drawing/2014/main" id="{00000000-0008-0000-0100-000003000000}"/>
                </a:ext>
              </a:extLst>
            </xdr:cNvPr>
            <xdr:cNvGraphicFramePr/>
          </xdr:nvGraphicFramePr>
          <xdr:xfrm>
            <a:off x="0" y="0"/>
            <a:ext cx="0" cy="0"/>
          </xdr:xfrm>
          <a:graphic>
            <a:graphicData uri="http://schemas.microsoft.com/office/drawing/2010/slicer">
              <sle:slicer xmlns:sle="http://schemas.microsoft.com/office/drawing/2010/slicer" name="Account Title"/>
            </a:graphicData>
          </a:graphic>
        </xdr:graphicFrame>
      </mc:Choice>
      <mc:Fallback xmlns="">
        <xdr:sp macro="" textlink="">
          <xdr:nvSpPr>
            <xdr:cNvPr id="0" name=""/>
            <xdr:cNvSpPr>
              <a:spLocks noTextEdit="1"/>
            </xdr:cNvSpPr>
          </xdr:nvSpPr>
          <xdr:spPr>
            <a:xfrm>
              <a:off x="200025" y="523876"/>
              <a:ext cx="13763625" cy="889000"/>
            </a:xfrm>
            <a:prstGeom prst="rect">
              <a:avLst/>
            </a:prstGeom>
            <a:solidFill>
              <a:prstClr val="white"/>
            </a:solidFill>
            <a:ln w="1">
              <a:solidFill>
                <a:prstClr val="green"/>
              </a:solidFill>
            </a:ln>
          </xdr:spPr>
          <xdr:txBody>
            <a:bodyPr vertOverflow="clip" horzOverflow="clip"/>
            <a:lstStyle/>
            <a:p>
              <a:r>
                <a:rPr lang="en-IN" sz="1100"/>
                <a:t>This shape represents a table slicer. Table slicers are supported in Excel or later.
If the shape was modified in an earlier version of Excel, or if the workbook was saved in Excel 2007 or earlier, the slicer can't be used.</a:t>
              </a:r>
            </a:p>
          </xdr:txBody>
        </xdr:sp>
      </mc:Fallback>
    </mc:AlternateContent>
    <xdr:clientData/>
  </xdr:twoCellAnchor>
  <xdr:twoCellAnchor editAs="oneCell">
    <xdr:from>
      <xdr:col>2</xdr:col>
      <xdr:colOff>9525</xdr:colOff>
      <xdr:row>0</xdr:row>
      <xdr:rowOff>0</xdr:rowOff>
    </xdr:from>
    <xdr:to>
      <xdr:col>2</xdr:col>
      <xdr:colOff>695325</xdr:colOff>
      <xdr:row>1</xdr:row>
      <xdr:rowOff>19050</xdr:rowOff>
    </xdr:to>
    <xdr:sp macro="" textlink="">
      <xdr:nvSpPr>
        <xdr:cNvPr id="4" name="Right Arrow 3" descr="Right navigation button">
          <a:hlinkClick xmlns:r="http://schemas.openxmlformats.org/officeDocument/2006/relationships" r:id="rId1" tooltip="Select to navigate to ITEMIZED EXPENSES worksheet"/>
          <a:extLst>
            <a:ext uri="{FF2B5EF4-FFF2-40B4-BE49-F238E27FC236}">
              <a16:creationId xmlns:a16="http://schemas.microsoft.com/office/drawing/2014/main" id="{00000000-0008-0000-0100-000004000000}"/>
            </a:ext>
          </a:extLst>
        </xdr:cNvPr>
        <xdr:cNvSpPr/>
      </xdr:nvSpPr>
      <xdr:spPr>
        <a:xfrm>
          <a:off x="1009650" y="0"/>
          <a:ext cx="685800" cy="209550"/>
        </a:xfrm>
        <a:prstGeom prst="rightArrow">
          <a:avLst>
            <a:gd name="adj1" fmla="val 100000"/>
            <a:gd name="adj2" fmla="val 59091"/>
          </a:avLst>
        </a:prstGeom>
        <a:solidFill>
          <a:schemeClr val="accent3">
            <a:lumMod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US" sz="1100">
              <a:solidFill>
                <a:schemeClr val="bg1"/>
              </a:solidFill>
              <a:latin typeface="+mj-lt"/>
            </a:rPr>
            <a:t>NEXT</a:t>
          </a:r>
        </a:p>
      </xdr:txBody>
    </xdr:sp>
    <xdr:clientData fPrintsWithSheet="0"/>
  </xdr:twoCellAnchor>
  <xdr:twoCellAnchor editAs="oneCell">
    <xdr:from>
      <xdr:col>1</xdr:col>
      <xdr:colOff>142875</xdr:colOff>
      <xdr:row>0</xdr:row>
      <xdr:rowOff>0</xdr:rowOff>
    </xdr:from>
    <xdr:to>
      <xdr:col>2</xdr:col>
      <xdr:colOff>9525</xdr:colOff>
      <xdr:row>1</xdr:row>
      <xdr:rowOff>19050</xdr:rowOff>
    </xdr:to>
    <xdr:sp macro="" textlink="">
      <xdr:nvSpPr>
        <xdr:cNvPr id="5" name="Left Arrow 4" descr="Left navigation button">
          <a:hlinkClick xmlns:r="http://schemas.openxmlformats.org/officeDocument/2006/relationships" r:id="rId2" tooltip="Select to navigate to YTD BUDGET SUMMARY worksheet"/>
          <a:extLst>
            <a:ext uri="{FF2B5EF4-FFF2-40B4-BE49-F238E27FC236}">
              <a16:creationId xmlns:a16="http://schemas.microsoft.com/office/drawing/2014/main" id="{00000000-0008-0000-0100-000005000000}"/>
            </a:ext>
          </a:extLst>
        </xdr:cNvPr>
        <xdr:cNvSpPr/>
      </xdr:nvSpPr>
      <xdr:spPr>
        <a:xfrm>
          <a:off x="323850" y="0"/>
          <a:ext cx="685800" cy="209550"/>
        </a:xfrm>
        <a:prstGeom prst="leftArrow">
          <a:avLst>
            <a:gd name="adj1" fmla="val 100000"/>
            <a:gd name="adj2" fmla="val 50000"/>
          </a:avLst>
        </a:prstGeom>
        <a:solidFill>
          <a:schemeClr val="accent6">
            <a:lumMod val="7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US" sz="1100">
              <a:solidFill>
                <a:schemeClr val="bg1"/>
              </a:solidFill>
              <a:latin typeface="+mj-lt"/>
            </a:rPr>
            <a:t>PREV</a:t>
          </a:r>
        </a:p>
      </xdr:txBody>
    </xdr:sp>
    <xdr:clientData fPrintsWithSheet="0"/>
  </xdr:twoCellAnchor>
</xdr:wsDr>
</file>

<file path=xl/drawings/drawing3.xml><?xml version="1.0" encoding="utf-8"?>
<xdr:wsDr xmlns:xdr="http://schemas.openxmlformats.org/drawingml/2006/spreadsheetDrawing" xmlns:a="http://schemas.openxmlformats.org/drawingml/2006/main">
  <xdr:twoCellAnchor editAs="oneCell">
    <xdr:from>
      <xdr:col>6</xdr:col>
      <xdr:colOff>161923</xdr:colOff>
      <xdr:row>2</xdr:row>
      <xdr:rowOff>19050</xdr:rowOff>
    </xdr:from>
    <xdr:to>
      <xdr:col>10</xdr:col>
      <xdr:colOff>9525</xdr:colOff>
      <xdr:row>2</xdr:row>
      <xdr:rowOff>904875</xdr:rowOff>
    </xdr:to>
    <mc:AlternateContent xmlns:mc="http://schemas.openxmlformats.org/markup-compatibility/2006" xmlns:sle15="http://schemas.microsoft.com/office/drawing/2012/slicer">
      <mc:Choice Requires="sle15">
        <xdr:graphicFrame macro="">
          <xdr:nvGraphicFramePr>
            <xdr:cNvPr id="4" name="Payee" descr="Filter itemized expenses by the Payee field">
              <a:extLst>
                <a:ext uri="{FF2B5EF4-FFF2-40B4-BE49-F238E27FC236}">
                  <a16:creationId xmlns:a16="http://schemas.microsoft.com/office/drawing/2014/main" id="{00000000-0008-0000-0200-000004000000}"/>
                </a:ext>
              </a:extLst>
            </xdr:cNvPr>
            <xdr:cNvGraphicFramePr/>
          </xdr:nvGraphicFramePr>
          <xdr:xfrm>
            <a:off x="0" y="0"/>
            <a:ext cx="0" cy="0"/>
          </xdr:xfrm>
          <a:graphic>
            <a:graphicData uri="http://schemas.microsoft.com/office/drawing/2010/slicer">
              <sle:slicer xmlns:sle="http://schemas.microsoft.com/office/drawing/2010/slicer" name="Payee"/>
            </a:graphicData>
          </a:graphic>
        </xdr:graphicFrame>
      </mc:Choice>
      <mc:Fallback xmlns="">
        <xdr:sp macro="" textlink="">
          <xdr:nvSpPr>
            <xdr:cNvPr id="0" name=""/>
            <xdr:cNvSpPr>
              <a:spLocks noTextEdit="1"/>
            </xdr:cNvSpPr>
          </xdr:nvSpPr>
          <xdr:spPr>
            <a:xfrm>
              <a:off x="5705473" y="523875"/>
              <a:ext cx="5362577" cy="885825"/>
            </a:xfrm>
            <a:prstGeom prst="rect">
              <a:avLst/>
            </a:prstGeom>
            <a:solidFill>
              <a:prstClr val="white"/>
            </a:solidFill>
            <a:ln w="1">
              <a:solidFill>
                <a:prstClr val="green"/>
              </a:solidFill>
            </a:ln>
          </xdr:spPr>
          <xdr:txBody>
            <a:bodyPr vertOverflow="clip" horzOverflow="clip"/>
            <a:lstStyle/>
            <a:p>
              <a:r>
                <a:rPr lang="en-US" sz="1100"/>
                <a:t>This shape represents a table slicer. Table slicers are supported in Excel or later.
If the shape was modified in an earlier version of Excel, or if the workbook was saved in Excel 2007 or earlier, the slicer can't be used.</a:t>
              </a:r>
            </a:p>
          </xdr:txBody>
        </xdr:sp>
      </mc:Fallback>
    </mc:AlternateContent>
    <xdr:clientData/>
  </xdr:twoCellAnchor>
  <xdr:twoCellAnchor editAs="oneCell">
    <xdr:from>
      <xdr:col>1</xdr:col>
      <xdr:colOff>9524</xdr:colOff>
      <xdr:row>2</xdr:row>
      <xdr:rowOff>19050</xdr:rowOff>
    </xdr:from>
    <xdr:to>
      <xdr:col>6</xdr:col>
      <xdr:colOff>151637</xdr:colOff>
      <xdr:row>2</xdr:row>
      <xdr:rowOff>904875</xdr:rowOff>
    </xdr:to>
    <mc:AlternateContent xmlns:mc="http://schemas.openxmlformats.org/markup-compatibility/2006" xmlns:sle15="http://schemas.microsoft.com/office/drawing/2012/slicer">
      <mc:Choice Requires="sle15">
        <xdr:graphicFrame macro="">
          <xdr:nvGraphicFramePr>
            <xdr:cNvPr id="7" name="Requested by" descr="Filter itemized expenses by the Requested by field">
              <a:extLst>
                <a:ext uri="{FF2B5EF4-FFF2-40B4-BE49-F238E27FC236}">
                  <a16:creationId xmlns:a16="http://schemas.microsoft.com/office/drawing/2014/main" id="{00000000-0008-0000-0200-000007000000}"/>
                </a:ext>
              </a:extLst>
            </xdr:cNvPr>
            <xdr:cNvGraphicFramePr/>
          </xdr:nvGraphicFramePr>
          <xdr:xfrm>
            <a:off x="0" y="0"/>
            <a:ext cx="0" cy="0"/>
          </xdr:xfrm>
          <a:graphic>
            <a:graphicData uri="http://schemas.microsoft.com/office/drawing/2010/slicer">
              <sle:slicer xmlns:sle="http://schemas.microsoft.com/office/drawing/2010/slicer" name="Requested by"/>
            </a:graphicData>
          </a:graphic>
        </xdr:graphicFrame>
      </mc:Choice>
      <mc:Fallback xmlns="">
        <xdr:sp macro="" textlink="">
          <xdr:nvSpPr>
            <xdr:cNvPr id="0" name=""/>
            <xdr:cNvSpPr>
              <a:spLocks noTextEdit="1"/>
            </xdr:cNvSpPr>
          </xdr:nvSpPr>
          <xdr:spPr>
            <a:xfrm>
              <a:off x="190499" y="523875"/>
              <a:ext cx="5504688" cy="885825"/>
            </a:xfrm>
            <a:prstGeom prst="rect">
              <a:avLst/>
            </a:prstGeom>
            <a:solidFill>
              <a:prstClr val="white"/>
            </a:solidFill>
            <a:ln w="1">
              <a:solidFill>
                <a:prstClr val="green"/>
              </a:solidFill>
            </a:ln>
          </xdr:spPr>
          <xdr:txBody>
            <a:bodyPr vertOverflow="clip" horzOverflow="clip"/>
            <a:lstStyle/>
            <a:p>
              <a:r>
                <a:rPr lang="en-US" sz="1100"/>
                <a:t>This shape represents a table slicer. Table slicers are supported in Excel or later.
If the shape was modified in an earlier version of Excel, or if the workbook was saved in Excel 2007 or earlier, the slicer can't be used.</a:t>
              </a:r>
            </a:p>
          </xdr:txBody>
        </xdr:sp>
      </mc:Fallback>
    </mc:AlternateContent>
    <xdr:clientData/>
  </xdr:twoCellAnchor>
  <xdr:twoCellAnchor editAs="oneCell">
    <xdr:from>
      <xdr:col>2</xdr:col>
      <xdr:colOff>9525</xdr:colOff>
      <xdr:row>0</xdr:row>
      <xdr:rowOff>0</xdr:rowOff>
    </xdr:from>
    <xdr:to>
      <xdr:col>2</xdr:col>
      <xdr:colOff>695325</xdr:colOff>
      <xdr:row>1</xdr:row>
      <xdr:rowOff>19050</xdr:rowOff>
    </xdr:to>
    <xdr:sp macro="" textlink="">
      <xdr:nvSpPr>
        <xdr:cNvPr id="8" name="Right Arrow 7" descr="Right navigation button">
          <a:hlinkClick xmlns:r="http://schemas.openxmlformats.org/officeDocument/2006/relationships" r:id="rId1" tooltip="Select to navigate to CHARITABLES &amp; SPONSORSHIPS worksheet"/>
          <a:extLst>
            <a:ext uri="{FF2B5EF4-FFF2-40B4-BE49-F238E27FC236}">
              <a16:creationId xmlns:a16="http://schemas.microsoft.com/office/drawing/2014/main" id="{00000000-0008-0000-0200-000008000000}"/>
            </a:ext>
          </a:extLst>
        </xdr:cNvPr>
        <xdr:cNvSpPr/>
      </xdr:nvSpPr>
      <xdr:spPr>
        <a:xfrm>
          <a:off x="1009650" y="0"/>
          <a:ext cx="685800" cy="209550"/>
        </a:xfrm>
        <a:prstGeom prst="rightArrow">
          <a:avLst>
            <a:gd name="adj1" fmla="val 100000"/>
            <a:gd name="adj2" fmla="val 59091"/>
          </a:avLst>
        </a:prstGeom>
        <a:solidFill>
          <a:schemeClr val="accent1">
            <a:lumMod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US" sz="1100">
              <a:solidFill>
                <a:schemeClr val="bg1"/>
              </a:solidFill>
              <a:latin typeface="+mj-lt"/>
            </a:rPr>
            <a:t>NEXT</a:t>
          </a:r>
        </a:p>
      </xdr:txBody>
    </xdr:sp>
    <xdr:clientData fPrintsWithSheet="0"/>
  </xdr:twoCellAnchor>
  <xdr:twoCellAnchor editAs="oneCell">
    <xdr:from>
      <xdr:col>1</xdr:col>
      <xdr:colOff>142875</xdr:colOff>
      <xdr:row>0</xdr:row>
      <xdr:rowOff>0</xdr:rowOff>
    </xdr:from>
    <xdr:to>
      <xdr:col>2</xdr:col>
      <xdr:colOff>9525</xdr:colOff>
      <xdr:row>1</xdr:row>
      <xdr:rowOff>19050</xdr:rowOff>
    </xdr:to>
    <xdr:sp macro="" textlink="">
      <xdr:nvSpPr>
        <xdr:cNvPr id="9" name="Left Arrow 8" descr="Left navigation button">
          <a:hlinkClick xmlns:r="http://schemas.openxmlformats.org/officeDocument/2006/relationships" r:id="rId2" tooltip="Select to navigate to MONTHLY EXPENSES SUMMARY worksheet"/>
          <a:extLst>
            <a:ext uri="{FF2B5EF4-FFF2-40B4-BE49-F238E27FC236}">
              <a16:creationId xmlns:a16="http://schemas.microsoft.com/office/drawing/2014/main" id="{00000000-0008-0000-0200-000009000000}"/>
            </a:ext>
          </a:extLst>
        </xdr:cNvPr>
        <xdr:cNvSpPr/>
      </xdr:nvSpPr>
      <xdr:spPr>
        <a:xfrm>
          <a:off x="323850" y="0"/>
          <a:ext cx="685800" cy="209550"/>
        </a:xfrm>
        <a:prstGeom prst="leftArrow">
          <a:avLst>
            <a:gd name="adj1" fmla="val 100000"/>
            <a:gd name="adj2" fmla="val 50000"/>
          </a:avLst>
        </a:prstGeom>
        <a:solidFill>
          <a:schemeClr val="accent2">
            <a:lumMod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US" sz="1100">
              <a:solidFill>
                <a:schemeClr val="bg1"/>
              </a:solidFill>
              <a:latin typeface="+mj-lt"/>
            </a:rPr>
            <a:t>PREV</a:t>
          </a:r>
        </a:p>
      </xdr:txBody>
    </xdr:sp>
    <xdr:clientData fPrintsWithSheet="0"/>
  </xdr:twoCellAnchor>
</xdr:wsDr>
</file>

<file path=xl/drawings/drawing4.xml><?xml version="1.0" encoding="utf-8"?>
<xdr:wsDr xmlns:xdr="http://schemas.openxmlformats.org/drawingml/2006/spreadsheetDrawing" xmlns:a="http://schemas.openxmlformats.org/drawingml/2006/main">
  <xdr:twoCellAnchor editAs="oneCell">
    <xdr:from>
      <xdr:col>1</xdr:col>
      <xdr:colOff>9524</xdr:colOff>
      <xdr:row>2</xdr:row>
      <xdr:rowOff>19050</xdr:rowOff>
    </xdr:from>
    <xdr:to>
      <xdr:col>6</xdr:col>
      <xdr:colOff>0</xdr:colOff>
      <xdr:row>2</xdr:row>
      <xdr:rowOff>904875</xdr:rowOff>
    </xdr:to>
    <mc:AlternateContent xmlns:mc="http://schemas.openxmlformats.org/markup-compatibility/2006" xmlns:sle15="http://schemas.microsoft.com/office/drawing/2012/slicer">
      <mc:Choice Requires="sle15">
        <xdr:graphicFrame macro="">
          <xdr:nvGraphicFramePr>
            <xdr:cNvPr id="4" name="Requested by 1" descr="Filter charitables and sponsorships by the Requested By field">
              <a:extLst>
                <a:ext uri="{FF2B5EF4-FFF2-40B4-BE49-F238E27FC236}">
                  <a16:creationId xmlns:a16="http://schemas.microsoft.com/office/drawing/2014/main" id="{00000000-0008-0000-0300-000004000000}"/>
                </a:ext>
              </a:extLst>
            </xdr:cNvPr>
            <xdr:cNvGraphicFramePr/>
          </xdr:nvGraphicFramePr>
          <xdr:xfrm>
            <a:off x="0" y="0"/>
            <a:ext cx="0" cy="0"/>
          </xdr:xfrm>
          <a:graphic>
            <a:graphicData uri="http://schemas.microsoft.com/office/drawing/2010/slicer">
              <sle:slicer xmlns:sle="http://schemas.microsoft.com/office/drawing/2010/slicer" name="Requested by 1"/>
            </a:graphicData>
          </a:graphic>
        </xdr:graphicFrame>
      </mc:Choice>
      <mc:Fallback xmlns="">
        <xdr:sp macro="" textlink="">
          <xdr:nvSpPr>
            <xdr:cNvPr id="0" name=""/>
            <xdr:cNvSpPr>
              <a:spLocks noTextEdit="1"/>
            </xdr:cNvSpPr>
          </xdr:nvSpPr>
          <xdr:spPr>
            <a:xfrm>
              <a:off x="190499" y="523875"/>
              <a:ext cx="6248401" cy="885825"/>
            </a:xfrm>
            <a:prstGeom prst="rect">
              <a:avLst/>
            </a:prstGeom>
            <a:solidFill>
              <a:prstClr val="white"/>
            </a:solidFill>
            <a:ln w="1">
              <a:solidFill>
                <a:prstClr val="green"/>
              </a:solidFill>
            </a:ln>
          </xdr:spPr>
          <xdr:txBody>
            <a:bodyPr vertOverflow="clip" horzOverflow="clip"/>
            <a:lstStyle/>
            <a:p>
              <a:r>
                <a:rPr lang="en-US" sz="1100"/>
                <a:t>This shape represents a table slicer. Table slicers are supported in Excel or later.
If the shape was modified in an earlier version of Excel, or if the workbook was saved in Excel 2007 or earlier, the slicer can't be used.</a:t>
              </a:r>
            </a:p>
          </xdr:txBody>
        </xdr:sp>
      </mc:Fallback>
    </mc:AlternateContent>
    <xdr:clientData/>
  </xdr:twoCellAnchor>
  <xdr:twoCellAnchor editAs="oneCell">
    <xdr:from>
      <xdr:col>6</xdr:col>
      <xdr:colOff>9524</xdr:colOff>
      <xdr:row>2</xdr:row>
      <xdr:rowOff>19050</xdr:rowOff>
    </xdr:from>
    <xdr:to>
      <xdr:col>12</xdr:col>
      <xdr:colOff>9525</xdr:colOff>
      <xdr:row>2</xdr:row>
      <xdr:rowOff>904875</xdr:rowOff>
    </xdr:to>
    <mc:AlternateContent xmlns:mc="http://schemas.openxmlformats.org/markup-compatibility/2006" xmlns:sle15="http://schemas.microsoft.com/office/drawing/2012/slicer">
      <mc:Choice Requires="sle15">
        <xdr:graphicFrame macro="">
          <xdr:nvGraphicFramePr>
            <xdr:cNvPr id="5" name="Payee 1" descr="Filter charitables and sponsorships by the Payee field">
              <a:extLst>
                <a:ext uri="{FF2B5EF4-FFF2-40B4-BE49-F238E27FC236}">
                  <a16:creationId xmlns:a16="http://schemas.microsoft.com/office/drawing/2014/main" id="{00000000-0008-0000-0300-000005000000}"/>
                </a:ext>
              </a:extLst>
            </xdr:cNvPr>
            <xdr:cNvGraphicFramePr/>
          </xdr:nvGraphicFramePr>
          <xdr:xfrm>
            <a:off x="0" y="0"/>
            <a:ext cx="0" cy="0"/>
          </xdr:xfrm>
          <a:graphic>
            <a:graphicData uri="http://schemas.microsoft.com/office/drawing/2010/slicer">
              <sle:slicer xmlns:sle="http://schemas.microsoft.com/office/drawing/2010/slicer" name="Payee 1"/>
            </a:graphicData>
          </a:graphic>
        </xdr:graphicFrame>
      </mc:Choice>
      <mc:Fallback xmlns="">
        <xdr:sp macro="" textlink="">
          <xdr:nvSpPr>
            <xdr:cNvPr id="0" name=""/>
            <xdr:cNvSpPr>
              <a:spLocks noTextEdit="1"/>
            </xdr:cNvSpPr>
          </xdr:nvSpPr>
          <xdr:spPr>
            <a:xfrm>
              <a:off x="6448424" y="523875"/>
              <a:ext cx="7181851" cy="885825"/>
            </a:xfrm>
            <a:prstGeom prst="rect">
              <a:avLst/>
            </a:prstGeom>
            <a:solidFill>
              <a:prstClr val="white"/>
            </a:solidFill>
            <a:ln w="1">
              <a:solidFill>
                <a:prstClr val="green"/>
              </a:solidFill>
            </a:ln>
          </xdr:spPr>
          <xdr:txBody>
            <a:bodyPr vertOverflow="clip" horzOverflow="clip"/>
            <a:lstStyle/>
            <a:p>
              <a:r>
                <a:rPr lang="en-US" sz="1100"/>
                <a:t>This shape represents a table slicer. Table slicers are supported in Excel or later.
If the shape was modified in an earlier version of Excel, or if the workbook was saved in Excel 2007 or earlier, the slicer can't be used.</a:t>
              </a:r>
            </a:p>
          </xdr:txBody>
        </xdr:sp>
      </mc:Fallback>
    </mc:AlternateContent>
    <xdr:clientData/>
  </xdr:twoCellAnchor>
  <xdr:twoCellAnchor editAs="oneCell">
    <xdr:from>
      <xdr:col>1</xdr:col>
      <xdr:colOff>142875</xdr:colOff>
      <xdr:row>0</xdr:row>
      <xdr:rowOff>0</xdr:rowOff>
    </xdr:from>
    <xdr:to>
      <xdr:col>2</xdr:col>
      <xdr:colOff>9525</xdr:colOff>
      <xdr:row>1</xdr:row>
      <xdr:rowOff>19050</xdr:rowOff>
    </xdr:to>
    <xdr:sp macro="" textlink="">
      <xdr:nvSpPr>
        <xdr:cNvPr id="7" name="Left Arrow 6" descr="Left navigation button">
          <a:hlinkClick xmlns:r="http://schemas.openxmlformats.org/officeDocument/2006/relationships" r:id="rId1" tooltip="Select to navigate to ITEMIZED EXPENSES worksheet"/>
          <a:extLst>
            <a:ext uri="{FF2B5EF4-FFF2-40B4-BE49-F238E27FC236}">
              <a16:creationId xmlns:a16="http://schemas.microsoft.com/office/drawing/2014/main" id="{00000000-0008-0000-0300-000007000000}"/>
            </a:ext>
          </a:extLst>
        </xdr:cNvPr>
        <xdr:cNvSpPr/>
      </xdr:nvSpPr>
      <xdr:spPr>
        <a:xfrm>
          <a:off x="323850" y="0"/>
          <a:ext cx="685800" cy="209550"/>
        </a:xfrm>
        <a:prstGeom prst="leftArrow">
          <a:avLst>
            <a:gd name="adj1" fmla="val 100000"/>
            <a:gd name="adj2" fmla="val 50000"/>
          </a:avLst>
        </a:prstGeom>
        <a:solidFill>
          <a:schemeClr val="accent3">
            <a:lumMod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US" sz="1100">
              <a:solidFill>
                <a:schemeClr val="bg1"/>
              </a:solidFill>
              <a:latin typeface="+mj-lt"/>
            </a:rPr>
            <a:t>PREV</a:t>
          </a:r>
        </a:p>
      </xdr:txBody>
    </xdr:sp>
    <xdr:clientData fPrintsWithSheet="0"/>
  </xdr:twoCellAnchor>
</xdr:wsDr>
</file>

<file path=xl/slicerCaches/slicerCache1.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Payee" xr10:uid="{00000000-0013-0000-FFFF-FFFF01000000}" sourceName="Payee">
  <extLst>
    <x:ext xmlns:x15="http://schemas.microsoft.com/office/spreadsheetml/2010/11/main" uri="{2F2917AC-EB37-4324-AD4E-5DD8C200BD13}">
      <x15:tableSlicerCache tableId="2" column="6"/>
    </x:ext>
  </extLst>
</slicerCacheDefinition>
</file>

<file path=xl/slicerCaches/slicerCache2.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Requested_by" xr10:uid="{00000000-0013-0000-FFFF-FFFF02000000}" sourceName="Requested by">
  <extLst>
    <x:ext xmlns:x15="http://schemas.microsoft.com/office/spreadsheetml/2010/11/main" uri="{2F2917AC-EB37-4324-AD4E-5DD8C200BD13}">
      <x15:tableSlicerCache tableId="2" column="4"/>
    </x:ext>
  </extLst>
</slicerCacheDefinition>
</file>

<file path=xl/slicerCaches/slicerCache3.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Requested_by1" xr10:uid="{00000000-0013-0000-FFFF-FFFF03000000}" sourceName="Requested by">
  <extLst>
    <x:ext xmlns:x15="http://schemas.microsoft.com/office/spreadsheetml/2010/11/main" uri="{2F2917AC-EB37-4324-AD4E-5DD8C200BD13}">
      <x15:tableSlicerCache tableId="3" column="3"/>
    </x:ext>
  </extLst>
</slicerCacheDefinition>
</file>

<file path=xl/slicerCaches/slicerCache4.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Payee1" xr10:uid="{00000000-0013-0000-FFFF-FFFF04000000}" sourceName="Payee">
  <extLst>
    <x:ext xmlns:x15="http://schemas.microsoft.com/office/spreadsheetml/2010/11/main" uri="{2F2917AC-EB37-4324-AD4E-5DD8C200BD13}">
      <x15:tableSlicerCache tableId="3" column="6"/>
    </x:ext>
  </extLst>
</slicerCacheDefinition>
</file>

<file path=xl/slicerCaches/slicerCache5.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Account_Title" xr10:uid="{00000000-0013-0000-FFFF-FFFF05000000}" sourceName="Account Title">
  <extLst>
    <x:ext xmlns:x15="http://schemas.microsoft.com/office/spreadsheetml/2010/11/main" uri="{2F2917AC-EB37-4324-AD4E-5DD8C200BD13}">
      <x15:tableSlicerCache tableId="4" column="2"/>
    </x:ext>
  </extLst>
</slicerCacheDefinition>
</file>

<file path=xl/slicers/slicer1.xml><?xml version="1.0" encoding="utf-8"?>
<slicers xmlns="http://schemas.microsoft.com/office/spreadsheetml/2009/9/main" xmlns:mc="http://schemas.openxmlformats.org/markup-compatibility/2006" xmlns:x="http://schemas.openxmlformats.org/spreadsheetml/2006/main" xmlns:xr10="http://schemas.microsoft.com/office/spreadsheetml/2016/revision10" mc:Ignorable="x xr10">
  <slicer name="Account Title" xr10:uid="{00000000-0014-0000-FFFF-FFFF01000000}" cache="Slicer_Account_Title" caption="Account Title" columnCount="7" style="Slicer Monthly Expenses Summary" rowHeight="225425"/>
</slicers>
</file>

<file path=xl/slicers/slicer2.xml><?xml version="1.0" encoding="utf-8"?>
<slicers xmlns="http://schemas.microsoft.com/office/spreadsheetml/2009/9/main" xmlns:mc="http://schemas.openxmlformats.org/markup-compatibility/2006" xmlns:x="http://schemas.openxmlformats.org/spreadsheetml/2006/main" xmlns:xr10="http://schemas.microsoft.com/office/spreadsheetml/2016/revision10" mc:Ignorable="x xr10">
  <slicer name="Payee" xr10:uid="{00000000-0014-0000-FFFF-FFFF02000000}" cache="Slicer_Payee" caption="Payee" columnCount="3" style="Slicer Itemized Expenses" rowHeight="225425"/>
  <slicer name="Requested by" xr10:uid="{00000000-0014-0000-FFFF-FFFF03000000}" cache="Slicer_Requested_by" caption="Requested by" columnCount="3" style="Slicer Itemized Expenses" rowHeight="225425"/>
</slicers>
</file>

<file path=xl/slicers/slicer3.xml><?xml version="1.0" encoding="utf-8"?>
<slicers xmlns="http://schemas.microsoft.com/office/spreadsheetml/2009/9/main" xmlns:mc="http://schemas.openxmlformats.org/markup-compatibility/2006" xmlns:x="http://schemas.openxmlformats.org/spreadsheetml/2006/main" xmlns:xr10="http://schemas.microsoft.com/office/spreadsheetml/2016/revision10" mc:Ignorable="x xr10">
  <slicer name="Requested by 1" xr10:uid="{00000000-0014-0000-FFFF-FFFF04000000}" cache="Slicer_Requested_by1" caption="Requested by" columnCount="3" style="Slicer Charitables &amp; Sponsorships" rowHeight="225425"/>
  <slicer name="Payee 1" xr10:uid="{00000000-0014-0000-FFFF-FFFF05000000}" cache="Slicer_Payee1" caption="Payee" columnCount="3" style="Slicer Charitables &amp; Sponsorships" rowHeight="225425"/>
</slicer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YearToDateTable" displayName="YearToDateTable" ref="B4:G17" totalsRowCount="1">
  <autoFilter ref="B4:G16" xr:uid="{00000000-0009-0000-0100-000001000000}">
    <filterColumn colId="0" hiddenButton="1"/>
    <filterColumn colId="1" hiddenButton="1"/>
    <filterColumn colId="2" hiddenButton="1"/>
    <filterColumn colId="3" hiddenButton="1"/>
    <filterColumn colId="4" hiddenButton="1"/>
    <filterColumn colId="5" hiddenButton="1"/>
  </autoFilter>
  <tableColumns count="6">
    <tableColumn id="1" xr3:uid="{00000000-0010-0000-0000-000001000000}" name="G/L Code" totalsRowLabel="Total" dataCellStyle="Comma"/>
    <tableColumn id="2" xr3:uid="{00000000-0010-0000-0000-000002000000}" name="Account Title"/>
    <tableColumn id="3" xr3:uid="{00000000-0010-0000-0000-000003000000}" name="Actual" totalsRowFunction="sum" dataCellStyle="Currency [0]">
      <calculatedColumnFormula>SUMIF(MonthlyExpensesSummary[G/L Code],YearToDateTable[[#This Row],[G/L Code]],MonthlyExpensesSummary[Total])</calculatedColumnFormula>
    </tableColumn>
    <tableColumn id="4" xr3:uid="{00000000-0010-0000-0000-000004000000}" name="Budget" totalsRowFunction="sum" dataCellStyle="Currency [0]"/>
    <tableColumn id="5" xr3:uid="{00000000-0010-0000-0000-000005000000}" name="Remaining $" totalsRowFunction="sum" dataCellStyle="Currency [0]">
      <calculatedColumnFormula>IF(YearToDateTable[[#This Row],[Budget]]="","",YearToDateTable[[#This Row],[Budget]]-YearToDateTable[[#This Row],[Actual]])</calculatedColumnFormula>
    </tableColumn>
    <tableColumn id="6" xr3:uid="{00000000-0010-0000-0000-000006000000}" name="Remaining %" totalsRowFunction="custom" dataCellStyle="Percent">
      <calculatedColumnFormula>IFERROR(YearToDateTable[[#This Row],[Remaining $]]/YearToDateTable[[#This Row],[Budget]],"")</calculatedColumnFormula>
      <totalsRowFormula>YearToDateTable[[#Totals],[Remaining $]]/YearToDateTable[[#Totals],[Budget]]</totalsRowFormula>
    </tableColumn>
  </tableColumns>
  <tableStyleInfo name="YTD Budget Summary" showFirstColumn="0" showLastColumn="0" showRowStripes="1" showColumnStripes="0"/>
  <extLst>
    <ext xmlns:x14="http://schemas.microsoft.com/office/spreadsheetml/2009/9/main" uri="{504A1905-F514-4f6f-8877-14C23A59335A}">
      <x14:table altTextSummary="Enter G/L code, Account Title, and Budget in this table. Actual amount and remaining values and percent will be automatically calculated"/>
    </ext>
  </extLst>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00000000-000C-0000-FFFF-FFFF01000000}" name="MonthlyExpensesSummary" displayName="MonthlyExpensesSummary" ref="B5:Q18" totalsRowCount="1">
  <autoFilter ref="B5:Q17" xr:uid="{00000000-0009-0000-0100-000004000000}">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autoFilter>
  <tableColumns count="16">
    <tableColumn id="1" xr3:uid="{00000000-0010-0000-0100-000001000000}" name="G/L Code" totalsRowLabel="Total" totalsRowDxfId="27" dataCellStyle="Comma"/>
    <tableColumn id="2" xr3:uid="{00000000-0010-0000-0100-000002000000}" name="Account Title" totalsRowDxfId="26"/>
    <tableColumn id="3" xr3:uid="{00000000-0010-0000-0100-000003000000}" name="January" totalsRowFunction="sum" dataDxfId="25" totalsRowDxfId="24" dataCellStyle="Currency [0]">
      <calculatedColumnFormula>SUMIFS(ItemizedExpenses[Check Amount],ItemizedExpenses[G/L Code],MonthlyExpensesSummary[[#This Row],[G/L Code]],ItemizedExpenses[Invoice Date],"&gt;="&amp;D$3,ItemizedExpenses[Invoice Date],"&lt;="&amp;D$4)+SUMIFS(Other[Check Amount],Other[G/L Code],MonthlyExpensesSummary[[#This Row],[G/L Code]],Other[Date Check Request Initiated],"&gt;="&amp;DATEVALUE(MonthlyExpensesSummary[[#Headers],[January]]&amp;" 1, "&amp;_YEAR),Other[Date Check Request Initiated],"&lt;="&amp;D$4)</calculatedColumnFormula>
    </tableColumn>
    <tableColumn id="4" xr3:uid="{00000000-0010-0000-0100-000004000000}" name="February" totalsRowFunction="sum" dataDxfId="23" totalsRowDxfId="22" dataCellStyle="Currency [0]">
      <calculatedColumnFormula>SUMIFS(ItemizedExpenses[Check Amount],ItemizedExpenses[G/L Code],MonthlyExpensesSummary[[#This Row],[G/L Code]],ItemizedExpenses[Invoice Date],"&gt;="&amp;E$3,ItemizedExpenses[Invoice Date],"&lt;="&amp;E$4)+SUMIFS(Other[Check Amount],Other[G/L Code],MonthlyExpensesSummary[[#This Row],[G/L Code]],Other[Date Check Request Initiated],"&gt;="&amp;DATEVALUE(MonthlyExpensesSummary[[#Headers],[February]]&amp;" 1, "&amp;_YEAR),Other[Date Check Request Initiated],"&lt;="&amp;E$4)</calculatedColumnFormula>
    </tableColumn>
    <tableColumn id="5" xr3:uid="{00000000-0010-0000-0100-000005000000}" name="March" totalsRowFunction="sum" dataDxfId="21" totalsRowDxfId="20" dataCellStyle="Currency [0]">
      <calculatedColumnFormula>SUMIFS(ItemizedExpenses[Check Amount],ItemizedExpenses[G/L Code],MonthlyExpensesSummary[[#This Row],[G/L Code]],ItemizedExpenses[Invoice Date],"&gt;="&amp;F$3,ItemizedExpenses[Invoice Date],"&lt;="&amp;F$4)+SUMIFS(Other[Check Amount],Other[G/L Code],MonthlyExpensesSummary[[#This Row],[G/L Code]],Other[Date Check Request Initiated],"&gt;="&amp;DATEVALUE(MonthlyExpensesSummary[[#Headers],[March]]&amp;" 1, "&amp;_YEAR),Other[Date Check Request Initiated],"&lt;="&amp;F$4)</calculatedColumnFormula>
    </tableColumn>
    <tableColumn id="6" xr3:uid="{00000000-0010-0000-0100-000006000000}" name="April" totalsRowFunction="sum" dataDxfId="19" totalsRowDxfId="18" dataCellStyle="Currency [0]">
      <calculatedColumnFormula>SUMIFS(ItemizedExpenses[Check Amount],ItemizedExpenses[G/L Code],MonthlyExpensesSummary[[#This Row],[G/L Code]],ItemizedExpenses[Invoice Date],"&gt;="&amp;G$3,ItemizedExpenses[Invoice Date],"&lt;="&amp;G$4)+SUMIFS(Other[Check Amount],Other[G/L Code],MonthlyExpensesSummary[[#This Row],[G/L Code]],Other[Date Check Request Initiated],"&gt;="&amp;DATEVALUE(MonthlyExpensesSummary[[#Headers],[April]]&amp;" 1, "&amp;_YEAR),Other[Date Check Request Initiated],"&lt;="&amp;G$4)</calculatedColumnFormula>
    </tableColumn>
    <tableColumn id="7" xr3:uid="{00000000-0010-0000-0100-000007000000}" name="May" totalsRowFunction="sum" dataDxfId="17" totalsRowDxfId="16" dataCellStyle="Currency [0]">
      <calculatedColumnFormula>SUMIFS(ItemizedExpenses[Check Amount],ItemizedExpenses[G/L Code],MonthlyExpensesSummary[[#This Row],[G/L Code]],ItemizedExpenses[Invoice Date],"&gt;="&amp;H$3,ItemizedExpenses[Invoice Date],"&lt;="&amp;H$4)+SUMIFS(Other[Check Amount],Other[G/L Code],MonthlyExpensesSummary[[#This Row],[G/L Code]],Other[Date Check Request Initiated],"&gt;="&amp;DATEVALUE(MonthlyExpensesSummary[[#Headers],[May]]&amp;" 1, "&amp;_YEAR),Other[Date Check Request Initiated],"&lt;="&amp;H$4)</calculatedColumnFormula>
    </tableColumn>
    <tableColumn id="8" xr3:uid="{00000000-0010-0000-0100-000008000000}" name="June" totalsRowFunction="sum" dataDxfId="15" totalsRowDxfId="14" dataCellStyle="Currency [0]">
      <calculatedColumnFormula>SUMIFS(ItemizedExpenses[Check Amount],ItemizedExpenses[G/L Code],MonthlyExpensesSummary[[#This Row],[G/L Code]],ItemizedExpenses[Invoice Date],"&gt;="&amp;I$3,ItemizedExpenses[Invoice Date],"&lt;="&amp;I$4)+SUMIFS(Other[Check Amount],Other[G/L Code],MonthlyExpensesSummary[[#This Row],[G/L Code]],Other[Date Check Request Initiated],"&gt;="&amp;DATEVALUE(MonthlyExpensesSummary[[#Headers],[June]]&amp;" 1, "&amp;_YEAR),Other[Date Check Request Initiated],"&lt;="&amp;I$4)</calculatedColumnFormula>
    </tableColumn>
    <tableColumn id="9" xr3:uid="{00000000-0010-0000-0100-000009000000}" name="July" totalsRowFunction="sum" dataDxfId="13" totalsRowDxfId="12" dataCellStyle="Currency [0]">
      <calculatedColumnFormula>SUMIFS(ItemizedExpenses[Check Amount],ItemizedExpenses[G/L Code],MonthlyExpensesSummary[[#This Row],[G/L Code]],ItemizedExpenses[Invoice Date],"&gt;="&amp;J$3,ItemizedExpenses[Invoice Date],"&lt;="&amp;J$4)+SUMIFS(Other[Check Amount],Other[G/L Code],MonthlyExpensesSummary[[#This Row],[G/L Code]],Other[Date Check Request Initiated],"&gt;="&amp;DATEVALUE(MonthlyExpensesSummary[[#Headers],[July]]&amp;" 1, "&amp;_YEAR),Other[Date Check Request Initiated],"&lt;="&amp;J$4)</calculatedColumnFormula>
    </tableColumn>
    <tableColumn id="10" xr3:uid="{00000000-0010-0000-0100-00000A000000}" name="August" totalsRowFunction="sum" dataDxfId="11" totalsRowDxfId="10" dataCellStyle="Currency [0]">
      <calculatedColumnFormula>SUMIFS(ItemizedExpenses[Check Amount],ItemizedExpenses[G/L Code],MonthlyExpensesSummary[[#This Row],[G/L Code]],ItemizedExpenses[Invoice Date],"&gt;="&amp;K$3,ItemizedExpenses[Invoice Date],"&lt;="&amp;K$4)+SUMIFS(Other[Check Amount],Other[G/L Code],MonthlyExpensesSummary[[#This Row],[G/L Code]],Other[Date Check Request Initiated],"&gt;="&amp;DATEVALUE(MonthlyExpensesSummary[[#Headers],[August]]&amp;" 1, "&amp;_YEAR),Other[Date Check Request Initiated],"&lt;="&amp;K$4)</calculatedColumnFormula>
    </tableColumn>
    <tableColumn id="11" xr3:uid="{00000000-0010-0000-0100-00000B000000}" name="September" totalsRowFunction="sum" dataDxfId="9" totalsRowDxfId="8" dataCellStyle="Currency [0]">
      <calculatedColumnFormula>SUMIFS(ItemizedExpenses[Check Amount],ItemizedExpenses[G/L Code],MonthlyExpensesSummary[[#This Row],[G/L Code]],ItemizedExpenses[Invoice Date],"&gt;="&amp;L$3,ItemizedExpenses[Invoice Date],"&lt;="&amp;L$4)+SUMIFS(Other[Check Amount],Other[G/L Code],MonthlyExpensesSummary[[#This Row],[G/L Code]],Other[Date Check Request Initiated],"&gt;="&amp;DATEVALUE(MonthlyExpensesSummary[[#Headers],[September]]&amp;" 1, "&amp;_YEAR),Other[Date Check Request Initiated],"&lt;="&amp;L$4)</calculatedColumnFormula>
    </tableColumn>
    <tableColumn id="12" xr3:uid="{00000000-0010-0000-0100-00000C000000}" name="October" totalsRowFunction="sum" dataDxfId="7" totalsRowDxfId="6" dataCellStyle="Currency [0]">
      <calculatedColumnFormula>SUMIFS(ItemizedExpenses[Check Amount],ItemizedExpenses[G/L Code],MonthlyExpensesSummary[[#This Row],[G/L Code]],ItemizedExpenses[Invoice Date],"&gt;="&amp;M$3,ItemizedExpenses[Invoice Date],"&lt;="&amp;M$4)+SUMIFS(Other[Check Amount],Other[G/L Code],MonthlyExpensesSummary[[#This Row],[G/L Code]],Other[Date Check Request Initiated],"&gt;="&amp;DATEVALUE(MonthlyExpensesSummary[[#Headers],[October]]&amp;" 1, "&amp;_YEAR),Other[Date Check Request Initiated],"&lt;="&amp;M$4)</calculatedColumnFormula>
    </tableColumn>
    <tableColumn id="13" xr3:uid="{00000000-0010-0000-0100-00000D000000}" name="November" totalsRowFunction="sum" dataDxfId="5" totalsRowDxfId="4" dataCellStyle="Currency [0]">
      <calculatedColumnFormula>SUMIFS(ItemizedExpenses[Check Amount],ItemizedExpenses[G/L Code],MonthlyExpensesSummary[[#This Row],[G/L Code]],ItemizedExpenses[Invoice Date],"&gt;="&amp;N$3,ItemizedExpenses[Invoice Date],"&lt;="&amp;N$4)+SUMIFS(Other[Check Amount],Other[G/L Code],MonthlyExpensesSummary[[#This Row],[G/L Code]],Other[Date Check Request Initiated],"&gt;="&amp;DATEVALUE(MonthlyExpensesSummary[[#Headers],[November]]&amp;" 1, "&amp;_YEAR),Other[Date Check Request Initiated],"&lt;="&amp;N$4)</calculatedColumnFormula>
    </tableColumn>
    <tableColumn id="14" xr3:uid="{00000000-0010-0000-0100-00000E000000}" name="December" totalsRowFunction="sum" dataDxfId="3" totalsRowDxfId="2" dataCellStyle="Currency [0]">
      <calculatedColumnFormula>SUMIFS(ItemizedExpenses[Check Amount],ItemizedExpenses[G/L Code],MonthlyExpensesSummary[[#This Row],[G/L Code]],ItemizedExpenses[Invoice Date],"&gt;="&amp;O$3,ItemizedExpenses[Invoice Date],"&lt;="&amp;O$4)+SUMIFS(Other[Check Amount],Other[G/L Code],MonthlyExpensesSummary[[#This Row],[G/L Code]],Other[Date Check Request Initiated],"&gt;="&amp;DATEVALUE(MonthlyExpensesSummary[[#Headers],[December]]&amp;" 1, "&amp;_YEAR),Other[Date Check Request Initiated],"&lt;="&amp;O$4)</calculatedColumnFormula>
    </tableColumn>
    <tableColumn id="15" xr3:uid="{00000000-0010-0000-0100-00000F000000}" name="Total" totalsRowFunction="sum" totalsRowDxfId="1" dataCellStyle="Currency [0]">
      <calculatedColumnFormula>SUM(MonthlyExpensesSummary[[#This Row],[January]:[December]])</calculatedColumnFormula>
    </tableColumn>
    <tableColumn id="16" xr3:uid="{00000000-0010-0000-0100-000010000000}" name=" " totalsRowDxfId="0"/>
  </tableColumns>
  <tableStyleInfo name="Monthly Expenses Summary" showFirstColumn="0" showLastColumn="0" showRowStripes="1" showColumnStripes="0"/>
  <extLst>
    <ext xmlns:x14="http://schemas.microsoft.com/office/spreadsheetml/2009/9/main" uri="{504A1905-F514-4f6f-8877-14C23A59335A}">
      <x14:table altTextSummary="Enter G/L code and account title in this table. Amount for each month and Totals are automatically calculated"/>
    </ext>
  </extLst>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2000000}" name="ItemizedExpenses" displayName="ItemizedExpenses" ref="B4:J6" totalsRowShown="0">
  <autoFilter ref="B4:J6" xr:uid="{00000000-0009-0000-0100-000002000000}">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autoFilter>
  <tableColumns count="9">
    <tableColumn id="1" xr3:uid="{00000000-0010-0000-0200-000001000000}" name="G/L Code" dataCellStyle="Comma"/>
    <tableColumn id="2" xr3:uid="{00000000-0010-0000-0200-000002000000}" name="Invoice Date" dataCellStyle="Date"/>
    <tableColumn id="3" xr3:uid="{00000000-0010-0000-0200-000003000000}" name="Invoice #" dataCellStyle="Comma"/>
    <tableColumn id="4" xr3:uid="{00000000-0010-0000-0200-000004000000}" name="Requested by"/>
    <tableColumn id="5" xr3:uid="{00000000-0010-0000-0200-000005000000}" name="Check Amount" dataCellStyle="Currency [0]"/>
    <tableColumn id="6" xr3:uid="{00000000-0010-0000-0200-000006000000}" name="Payee"/>
    <tableColumn id="7" xr3:uid="{00000000-0010-0000-0200-000007000000}" name="Check Use"/>
    <tableColumn id="8" xr3:uid="{00000000-0010-0000-0200-000008000000}" name="Method of Distribution"/>
    <tableColumn id="9" xr3:uid="{00000000-0010-0000-0200-000009000000}" name="File Date" dataCellStyle="Date"/>
  </tableColumns>
  <tableStyleInfo name="Itemized Expenses" showFirstColumn="0" showLastColumn="0" showRowStripes="1" showColumnStripes="0"/>
  <extLst>
    <ext xmlns:x14="http://schemas.microsoft.com/office/spreadsheetml/2009/9/main" uri="{504A1905-F514-4f6f-8877-14C23A59335A}">
      <x14:table altTextSummary="Enter G/L code and related information.  Check amounts on this table will drive the monthly expenses summary table"/>
    </ext>
  </extLst>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00000000-000C-0000-FFFF-FFFF03000000}" name="Other" displayName="Other" ref="B4:L6" totalsRowShown="0">
  <autoFilter ref="B4:L6" xr:uid="{00000000-0009-0000-0100-000003000000}">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autoFilter>
  <tableColumns count="11">
    <tableColumn id="1" xr3:uid="{00000000-0010-0000-0300-000001000000}" name="G/L Code" dataCellStyle="Comma"/>
    <tableColumn id="2" xr3:uid="{00000000-0010-0000-0300-000002000000}" name="Date Check Request Initiated" dataCellStyle="Date"/>
    <tableColumn id="3" xr3:uid="{00000000-0010-0000-0300-000003000000}" name="Requested by"/>
    <tableColumn id="4" xr3:uid="{00000000-0010-0000-0300-000004000000}" name="Check Amount" dataCellStyle="Currency [0]"/>
    <tableColumn id="5" xr3:uid="{00000000-0010-0000-0300-000005000000}" name="Previous Year Contribution" dataCellStyle="Currency [0]"/>
    <tableColumn id="6" xr3:uid="{00000000-0010-0000-0300-000006000000}" name="Payee"/>
    <tableColumn id="7" xr3:uid="{00000000-0010-0000-0300-000007000000}" name="Used For"/>
    <tableColumn id="8" xr3:uid="{00000000-0010-0000-0300-000008000000}" name="Signed Off by"/>
    <tableColumn id="9" xr3:uid="{00000000-0010-0000-0300-000009000000}" name="Category"/>
    <tableColumn id="10" xr3:uid="{00000000-0010-0000-0300-00000A000000}" name="Method of Distribution"/>
    <tableColumn id="11" xr3:uid="{00000000-0010-0000-0300-00000B000000}" name="File Date" dataCellStyle="Date"/>
  </tableColumns>
  <tableStyleInfo name="Charitables &amp; Sponsorships" showFirstColumn="0" showLastColumn="0" showRowStripes="1" showColumnStripes="0"/>
  <extLst>
    <ext xmlns:x14="http://schemas.microsoft.com/office/spreadsheetml/2009/9/main" uri="{504A1905-F514-4f6f-8877-14C23A59335A}">
      <x14:table altTextSummary="Enter G/L code, Date when Check Request Initiated, Requested by &amp; Payee names, Check Amount, Used for, Previous Year Contribution, Method of Distribution &amp; File Date in this table"/>
    </ext>
  </extLst>
</table>
</file>

<file path=xl/theme/theme1.xml><?xml version="1.0" encoding="utf-8"?>
<a:theme xmlns:a="http://schemas.openxmlformats.org/drawingml/2006/main" name="Office Theme">
  <a:themeElements>
    <a:clrScheme name="General ledger">
      <a:dk1>
        <a:srgbClr val="3F3F3F"/>
      </a:dk1>
      <a:lt1>
        <a:srgbClr val="FFFFFF"/>
      </a:lt1>
      <a:dk2>
        <a:srgbClr val="23070B"/>
      </a:dk2>
      <a:lt2>
        <a:srgbClr val="F4F1E7"/>
      </a:lt2>
      <a:accent1>
        <a:srgbClr val="F9AC1E"/>
      </a:accent1>
      <a:accent2>
        <a:srgbClr val="7AB88E"/>
      </a:accent2>
      <a:accent3>
        <a:srgbClr val="F48C59"/>
      </a:accent3>
      <a:accent4>
        <a:srgbClr val="70A8B0"/>
      </a:accent4>
      <a:accent5>
        <a:srgbClr val="F7913D"/>
      </a:accent5>
      <a:accent6>
        <a:srgbClr val="935961"/>
      </a:accent6>
      <a:hlink>
        <a:srgbClr val="70A8B0"/>
      </a:hlink>
      <a:folHlink>
        <a:srgbClr val="967DA7"/>
      </a:folHlink>
    </a:clrScheme>
    <a:fontScheme name="General ledger">
      <a:majorFont>
        <a:latin typeface="Century Gothic"/>
        <a:ea typeface=""/>
        <a:cs typeface=""/>
      </a:majorFont>
      <a:minorFont>
        <a:latin typeface="Times New Roman"/>
        <a:ea typeface=""/>
        <a:cs typeface=""/>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table" Target="../tables/table2.x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microsoft.com/office/2007/relationships/slicer" Target="../slicers/slicer1.xml"/></Relationships>
</file>

<file path=xl/worksheets/_rels/sheet3.xml.rels><?xml version="1.0" encoding="UTF-8" standalone="yes"?>
<Relationships xmlns="http://schemas.openxmlformats.org/package/2006/relationships"><Relationship Id="rId3" Type="http://schemas.openxmlformats.org/officeDocument/2006/relationships/table" Target="../tables/table3.x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microsoft.com/office/2007/relationships/slicer" Target="../slicers/slicer2.xml"/></Relationships>
</file>

<file path=xl/worksheets/_rels/sheet4.xml.rels><?xml version="1.0" encoding="UTF-8" standalone="yes"?>
<Relationships xmlns="http://schemas.openxmlformats.org/package/2006/relationships"><Relationship Id="rId3" Type="http://schemas.openxmlformats.org/officeDocument/2006/relationships/table" Target="../tables/table4.xml"/><Relationship Id="rId2" Type="http://schemas.openxmlformats.org/officeDocument/2006/relationships/drawing" Target="../drawings/drawing4.xml"/><Relationship Id="rId1" Type="http://schemas.openxmlformats.org/officeDocument/2006/relationships/printerSettings" Target="../printerSettings/printerSettings4.bin"/><Relationship Id="rId4" Type="http://schemas.microsoft.com/office/2007/relationships/slicer" Target="../slicers/slicer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9" tint="-0.249977111117893"/>
    <pageSetUpPr fitToPage="1"/>
  </sheetPr>
  <dimension ref="B1:G17"/>
  <sheetViews>
    <sheetView showGridLines="0" tabSelected="1" workbookViewId="0">
      <selection activeCell="G3" sqref="G3"/>
    </sheetView>
  </sheetViews>
  <sheetFormatPr defaultRowHeight="30" customHeight="1" x14ac:dyDescent="0.25"/>
  <cols>
    <col min="1" max="1" width="2.7109375" customWidth="1"/>
    <col min="2" max="2" width="12.28515625" customWidth="1"/>
    <col min="3" max="3" width="23.5703125" customWidth="1"/>
    <col min="4" max="6" width="18.140625" customWidth="1"/>
    <col min="7" max="7" width="13.85546875" customWidth="1"/>
    <col min="8" max="8" width="2.7109375" customWidth="1"/>
  </cols>
  <sheetData>
    <row r="1" spans="2:7" ht="15" customHeight="1" x14ac:dyDescent="0.25">
      <c r="B1" s="5" t="s">
        <v>49</v>
      </c>
    </row>
    <row r="2" spans="2:7" ht="30" customHeight="1" thickBot="1" x14ac:dyDescent="0.4">
      <c r="B2" s="21" t="s">
        <v>50</v>
      </c>
      <c r="C2" s="21"/>
      <c r="D2" s="21"/>
      <c r="E2" s="21"/>
      <c r="F2" s="2" t="s">
        <v>63</v>
      </c>
      <c r="G2" s="3">
        <v>2020</v>
      </c>
    </row>
    <row r="3" spans="2:7" ht="15" customHeight="1" thickTop="1" x14ac:dyDescent="0.25"/>
    <row r="4" spans="2:7" ht="30" customHeight="1" x14ac:dyDescent="0.25">
      <c r="B4" s="7" t="s">
        <v>0</v>
      </c>
      <c r="C4" s="7" t="s">
        <v>1</v>
      </c>
      <c r="D4" s="7" t="s">
        <v>2</v>
      </c>
      <c r="E4" s="7" t="s">
        <v>3</v>
      </c>
      <c r="F4" s="7" t="s">
        <v>4</v>
      </c>
      <c r="G4" s="7" t="s">
        <v>5</v>
      </c>
    </row>
    <row r="5" spans="2:7" ht="30" customHeight="1" x14ac:dyDescent="0.25">
      <c r="B5" s="14">
        <v>1000</v>
      </c>
      <c r="C5" s="7" t="s">
        <v>6</v>
      </c>
      <c r="D5" s="12">
        <f>SUMIF(MonthlyExpensesSummary[G/L Code],YearToDateTable[[#This Row],[G/L Code]],MonthlyExpensesSummary[Total])</f>
        <v>0</v>
      </c>
      <c r="E5" s="12">
        <v>100000</v>
      </c>
      <c r="F5" s="12">
        <f>IF(YearToDateTable[[#This Row],[Budget]]="","",YearToDateTable[[#This Row],[Budget]]-YearToDateTable[[#This Row],[Actual]])</f>
        <v>100000</v>
      </c>
      <c r="G5" s="13">
        <f>IFERROR(YearToDateTable[[#This Row],[Remaining $]]/YearToDateTable[[#This Row],[Budget]],"")</f>
        <v>1</v>
      </c>
    </row>
    <row r="6" spans="2:7" ht="30" customHeight="1" x14ac:dyDescent="0.25">
      <c r="B6" s="14">
        <v>2000</v>
      </c>
      <c r="C6" s="7" t="s">
        <v>7</v>
      </c>
      <c r="D6" s="12">
        <f>SUMIF(MonthlyExpensesSummary[G/L Code],YearToDateTable[[#This Row],[G/L Code]],MonthlyExpensesSummary[Total])</f>
        <v>0</v>
      </c>
      <c r="E6" s="12">
        <v>100000</v>
      </c>
      <c r="F6" s="12">
        <f>IF(YearToDateTable[[#This Row],[Budget]]="","",YearToDateTable[[#This Row],[Budget]]-YearToDateTable[[#This Row],[Actual]])</f>
        <v>100000</v>
      </c>
      <c r="G6" s="13">
        <f>IFERROR(YearToDateTable[[#This Row],[Remaining $]]/YearToDateTable[[#This Row],[Budget]],"")</f>
        <v>1</v>
      </c>
    </row>
    <row r="7" spans="2:7" ht="30" customHeight="1" x14ac:dyDescent="0.25">
      <c r="B7" s="14">
        <v>3000</v>
      </c>
      <c r="C7" s="7" t="s">
        <v>8</v>
      </c>
      <c r="D7" s="12">
        <f>SUMIF(MonthlyExpensesSummary[G/L Code],YearToDateTable[[#This Row],[G/L Code]],MonthlyExpensesSummary[Total])</f>
        <v>0</v>
      </c>
      <c r="E7" s="12">
        <v>100000</v>
      </c>
      <c r="F7" s="12">
        <f>IF(YearToDateTable[[#This Row],[Budget]]="","",YearToDateTable[[#This Row],[Budget]]-YearToDateTable[[#This Row],[Actual]])</f>
        <v>100000</v>
      </c>
      <c r="G7" s="13">
        <f>IFERROR(YearToDateTable[[#This Row],[Remaining $]]/YearToDateTable[[#This Row],[Budget]],"")</f>
        <v>1</v>
      </c>
    </row>
    <row r="8" spans="2:7" ht="30" customHeight="1" x14ac:dyDescent="0.25">
      <c r="B8" s="14">
        <v>4000</v>
      </c>
      <c r="C8" s="7" t="s">
        <v>9</v>
      </c>
      <c r="D8" s="12">
        <f>SUMIF(MonthlyExpensesSummary[G/L Code],YearToDateTable[[#This Row],[G/L Code]],MonthlyExpensesSummary[Total])</f>
        <v>0</v>
      </c>
      <c r="E8" s="12">
        <v>100000</v>
      </c>
      <c r="F8" s="12">
        <f>IF(YearToDateTable[[#This Row],[Budget]]="","",YearToDateTable[[#This Row],[Budget]]-YearToDateTable[[#This Row],[Actual]])</f>
        <v>100000</v>
      </c>
      <c r="G8" s="13">
        <f>IFERROR(YearToDateTable[[#This Row],[Remaining $]]/YearToDateTable[[#This Row],[Budget]],"")</f>
        <v>1</v>
      </c>
    </row>
    <row r="9" spans="2:7" ht="30" customHeight="1" x14ac:dyDescent="0.25">
      <c r="B9" s="14">
        <v>5000</v>
      </c>
      <c r="C9" s="7" t="s">
        <v>10</v>
      </c>
      <c r="D9" s="12">
        <f>SUMIF(MonthlyExpensesSummary[G/L Code],YearToDateTable[[#This Row],[G/L Code]],MonthlyExpensesSummary[Total])</f>
        <v>0</v>
      </c>
      <c r="E9" s="12">
        <v>50000</v>
      </c>
      <c r="F9" s="12">
        <f>IF(YearToDateTable[[#This Row],[Budget]]="","",YearToDateTable[[#This Row],[Budget]]-YearToDateTable[[#This Row],[Actual]])</f>
        <v>50000</v>
      </c>
      <c r="G9" s="13">
        <f>IFERROR(YearToDateTable[[#This Row],[Remaining $]]/YearToDateTable[[#This Row],[Budget]],"")</f>
        <v>1</v>
      </c>
    </row>
    <row r="10" spans="2:7" ht="30" customHeight="1" x14ac:dyDescent="0.25">
      <c r="B10" s="14">
        <v>6000</v>
      </c>
      <c r="C10" s="7" t="s">
        <v>11</v>
      </c>
      <c r="D10" s="12">
        <f>SUMIF(MonthlyExpensesSummary[G/L Code],YearToDateTable[[#This Row],[G/L Code]],MonthlyExpensesSummary[Total])</f>
        <v>0</v>
      </c>
      <c r="E10" s="12">
        <v>25000</v>
      </c>
      <c r="F10" s="12">
        <f>IF(YearToDateTable[[#This Row],[Budget]]="","",YearToDateTable[[#This Row],[Budget]]-YearToDateTable[[#This Row],[Actual]])</f>
        <v>25000</v>
      </c>
      <c r="G10" s="13">
        <f>IFERROR(YearToDateTable[[#This Row],[Remaining $]]/YearToDateTable[[#This Row],[Budget]],"")</f>
        <v>1</v>
      </c>
    </row>
    <row r="11" spans="2:7" ht="30" customHeight="1" x14ac:dyDescent="0.25">
      <c r="B11" s="14">
        <v>7000</v>
      </c>
      <c r="C11" s="7" t="s">
        <v>12</v>
      </c>
      <c r="D11" s="12">
        <f>SUMIF(MonthlyExpensesSummary[G/L Code],YearToDateTable[[#This Row],[G/L Code]],MonthlyExpensesSummary[Total])</f>
        <v>0</v>
      </c>
      <c r="E11" s="12">
        <v>75000</v>
      </c>
      <c r="F11" s="12">
        <f>IF(YearToDateTable[[#This Row],[Budget]]="","",YearToDateTable[[#This Row],[Budget]]-YearToDateTable[[#This Row],[Actual]])</f>
        <v>75000</v>
      </c>
      <c r="G11" s="13">
        <f>IFERROR(YearToDateTable[[#This Row],[Remaining $]]/YearToDateTable[[#This Row],[Budget]],"")</f>
        <v>1</v>
      </c>
    </row>
    <row r="12" spans="2:7" ht="30" customHeight="1" x14ac:dyDescent="0.25">
      <c r="B12" s="14">
        <v>8000</v>
      </c>
      <c r="C12" s="7" t="s">
        <v>13</v>
      </c>
      <c r="D12" s="12">
        <f>SUMIF(MonthlyExpensesSummary[G/L Code],YearToDateTable[[#This Row],[G/L Code]],MonthlyExpensesSummary[Total])</f>
        <v>0</v>
      </c>
      <c r="E12" s="12">
        <v>65000</v>
      </c>
      <c r="F12" s="12">
        <f>IF(YearToDateTable[[#This Row],[Budget]]="","",YearToDateTable[[#This Row],[Budget]]-YearToDateTable[[#This Row],[Actual]])</f>
        <v>65000</v>
      </c>
      <c r="G12" s="13">
        <f>IFERROR(YearToDateTable[[#This Row],[Remaining $]]/YearToDateTable[[#This Row],[Budget]],"")</f>
        <v>1</v>
      </c>
    </row>
    <row r="13" spans="2:7" ht="30" customHeight="1" x14ac:dyDescent="0.25">
      <c r="B13" s="14">
        <v>9000</v>
      </c>
      <c r="C13" s="7" t="s">
        <v>14</v>
      </c>
      <c r="D13" s="12">
        <f>SUMIF(MonthlyExpensesSummary[G/L Code],YearToDateTable[[#This Row],[G/L Code]],MonthlyExpensesSummary[Total])</f>
        <v>0</v>
      </c>
      <c r="E13" s="12">
        <v>125000</v>
      </c>
      <c r="F13" s="12">
        <f>IF(YearToDateTable[[#This Row],[Budget]]="","",YearToDateTable[[#This Row],[Budget]]-YearToDateTable[[#This Row],[Actual]])</f>
        <v>125000</v>
      </c>
      <c r="G13" s="13">
        <f>IFERROR(YearToDateTable[[#This Row],[Remaining $]]/YearToDateTable[[#This Row],[Budget]],"")</f>
        <v>1</v>
      </c>
    </row>
    <row r="14" spans="2:7" ht="30" customHeight="1" x14ac:dyDescent="0.25">
      <c r="B14" s="14">
        <v>10000</v>
      </c>
      <c r="C14" s="7" t="s">
        <v>15</v>
      </c>
      <c r="D14" s="12">
        <f>SUMIF(MonthlyExpensesSummary[G/L Code],YearToDateTable[[#This Row],[G/L Code]],MonthlyExpensesSummary[Total])</f>
        <v>0</v>
      </c>
      <c r="E14" s="12">
        <v>100000</v>
      </c>
      <c r="F14" s="12">
        <f>IF(YearToDateTable[[#This Row],[Budget]]="","",YearToDateTable[[#This Row],[Budget]]-YearToDateTable[[#This Row],[Actual]])</f>
        <v>100000</v>
      </c>
      <c r="G14" s="13">
        <f>IFERROR(YearToDateTable[[#This Row],[Remaining $]]/YearToDateTable[[#This Row],[Budget]],"")</f>
        <v>1</v>
      </c>
    </row>
    <row r="15" spans="2:7" ht="30" customHeight="1" x14ac:dyDescent="0.25">
      <c r="B15" s="14">
        <v>11000</v>
      </c>
      <c r="C15" s="7" t="s">
        <v>16</v>
      </c>
      <c r="D15" s="12">
        <f>SUMIF(MonthlyExpensesSummary[G/L Code],YearToDateTable[[#This Row],[G/L Code]],MonthlyExpensesSummary[Total])</f>
        <v>0</v>
      </c>
      <c r="E15" s="12">
        <v>250000</v>
      </c>
      <c r="F15" s="12">
        <f>IF(YearToDateTable[[#This Row],[Budget]]="","",YearToDateTable[[#This Row],[Budget]]-YearToDateTable[[#This Row],[Actual]])</f>
        <v>250000</v>
      </c>
      <c r="G15" s="13">
        <f>IFERROR(YearToDateTable[[#This Row],[Remaining $]]/YearToDateTable[[#This Row],[Budget]],"")</f>
        <v>1</v>
      </c>
    </row>
    <row r="16" spans="2:7" ht="30" customHeight="1" x14ac:dyDescent="0.25">
      <c r="B16" s="14">
        <v>12000</v>
      </c>
      <c r="C16" s="7" t="s">
        <v>17</v>
      </c>
      <c r="D16" s="12">
        <f>SUMIF(MonthlyExpensesSummary[G/L Code],YearToDateTable[[#This Row],[G/L Code]],MonthlyExpensesSummary[Total])</f>
        <v>0</v>
      </c>
      <c r="E16" s="12">
        <v>50000</v>
      </c>
      <c r="F16" s="12">
        <f>IF(YearToDateTable[[#This Row],[Budget]]="","",YearToDateTable[[#This Row],[Budget]]-YearToDateTable[[#This Row],[Actual]])</f>
        <v>50000</v>
      </c>
      <c r="G16" s="13">
        <f>IFERROR(YearToDateTable[[#This Row],[Remaining $]]/YearToDateTable[[#This Row],[Budget]],"")</f>
        <v>1</v>
      </c>
    </row>
    <row r="17" spans="2:7" ht="30" customHeight="1" x14ac:dyDescent="0.25">
      <c r="B17" s="7" t="s">
        <v>18</v>
      </c>
      <c r="C17" s="7"/>
      <c r="D17" s="8">
        <f>SUBTOTAL(109,YearToDateTable[Actual])</f>
        <v>0</v>
      </c>
      <c r="E17" s="8">
        <f>SUBTOTAL(109,YearToDateTable[Budget])</f>
        <v>1140000</v>
      </c>
      <c r="F17" s="8">
        <f>SUBTOTAL(109,YearToDateTable[Remaining $])</f>
        <v>1140000</v>
      </c>
      <c r="G17" s="10">
        <f>YearToDateTable[[#Totals],[Remaining $]]/YearToDateTable[[#Totals],[Budget]]</f>
        <v>1</v>
      </c>
    </row>
  </sheetData>
  <mergeCells count="1">
    <mergeCell ref="B2:E2"/>
  </mergeCells>
  <conditionalFormatting sqref="F5:F16">
    <cfRule type="dataBar" priority="1">
      <dataBar>
        <cfvo type="min"/>
        <cfvo type="max"/>
        <color rgb="FFFF555A"/>
      </dataBar>
      <extLst>
        <ext xmlns:x14="http://schemas.microsoft.com/office/spreadsheetml/2009/9/main" uri="{B025F937-C7B1-47D3-B67F-A62EFF666E3E}">
          <x14:id>{64C81F98-403B-4FC7-B043-331717AC59B0}</x14:id>
        </ext>
      </extLst>
    </cfRule>
  </conditionalFormatting>
  <dataValidations count="11">
    <dataValidation allowBlank="1" showInputMessage="1" showErrorMessage="1" prompt="Create a General Ledger with Budget Comparison in this workbook. Enter details in Year to Date table in this worksheet. Navigation link is in cell B1" sqref="A1" xr:uid="{00000000-0002-0000-0000-000000000000}"/>
    <dataValidation allowBlank="1" showInputMessage="1" showErrorMessage="1" prompt="Title of this worksheet is in this cell. Enter year in cell G2" sqref="B2:E2" xr:uid="{00000000-0002-0000-0000-000001000000}"/>
    <dataValidation allowBlank="1" showInputMessage="1" showErrorMessage="1" prompt="Enter year in cell at right" sqref="F2" xr:uid="{00000000-0002-0000-0000-000002000000}"/>
    <dataValidation allowBlank="1" showInputMessage="1" showErrorMessage="1" prompt="Enter year in this cell" sqref="G2" xr:uid="{00000000-0002-0000-0000-000003000000}"/>
    <dataValidation allowBlank="1" showInputMessage="1" showErrorMessage="1" prompt="Enter General Ledger code in this column under this heading" sqref="B4" xr:uid="{00000000-0002-0000-0000-000004000000}"/>
    <dataValidation allowBlank="1" showInputMessage="1" showErrorMessage="1" prompt="Enter Account Title in this column under this heading" sqref="C4" xr:uid="{00000000-0002-0000-0000-000005000000}"/>
    <dataValidation allowBlank="1" showInputMessage="1" showErrorMessage="1" prompt="Actual amount is automatically calculated in this column under this heading" sqref="D4" xr:uid="{00000000-0002-0000-0000-000006000000}"/>
    <dataValidation allowBlank="1" showInputMessage="1" showErrorMessage="1" prompt="Enter Budget Amount in this column under this heading" sqref="E4" xr:uid="{00000000-0002-0000-0000-000007000000}"/>
    <dataValidation allowBlank="1" showInputMessage="1" showErrorMessage="1" prompt="Data bar for Remaining amount is automatically updated in this column under this heading" sqref="F4" xr:uid="{00000000-0002-0000-0000-000008000000}"/>
    <dataValidation allowBlank="1" showInputMessage="1" showErrorMessage="1" prompt="Remaining percent is automatically calculated in this column under this heading" sqref="G4" xr:uid="{00000000-0002-0000-0000-000009000000}"/>
    <dataValidation allowBlank="1" showInputMessage="1" showErrorMessage="1" prompt="Navigation link is in this cell. Select to navigate to MONTHLY EXPENSES SUMMARY worksheet" sqref="B1" xr:uid="{00000000-0002-0000-0000-00000A000000}"/>
  </dataValidations>
  <hyperlinks>
    <hyperlink ref="B1" location="'MONTHLY EXPENSES SUMMARY'!A1" tooltip="Select to navigate to MONTHLY EXPENSES SUMMARY worksheet" display="MONTHLY EXPENSES SUMMARY" xr:uid="{00000000-0004-0000-0000-000000000000}"/>
  </hyperlinks>
  <printOptions horizontalCentered="1"/>
  <pageMargins left="0.4" right="0.4" top="0.4" bottom="0.6" header="0.3" footer="0.3"/>
  <pageSetup scale="93" fitToHeight="0" orientation="portrait" r:id="rId1"/>
  <headerFooter differentFirst="1">
    <oddFooter>Page &amp;P of &amp;N</oddFooter>
  </headerFooter>
  <drawing r:id="rId2"/>
  <tableParts count="1">
    <tablePart r:id="rId3"/>
  </tableParts>
  <extLst>
    <ext xmlns:x14="http://schemas.microsoft.com/office/spreadsheetml/2009/9/main" uri="{78C0D931-6437-407d-A8EE-F0AAD7539E65}">
      <x14:conditionalFormattings>
        <x14:conditionalFormatting xmlns:xm="http://schemas.microsoft.com/office/excel/2006/main">
          <x14:cfRule type="dataBar" id="{64C81F98-403B-4FC7-B043-331717AC59B0}">
            <x14:dataBar minLength="0" maxLength="100" border="1" negativeBarBorderColorSameAsPositive="0">
              <x14:cfvo type="autoMin"/>
              <x14:cfvo type="autoMax"/>
              <x14:borderColor rgb="FFFF555A"/>
              <x14:negativeFillColor rgb="FFFF0000"/>
              <x14:negativeBorderColor rgb="FFFF0000"/>
              <x14:axisColor rgb="FF000000"/>
            </x14:dataBar>
          </x14:cfRule>
          <xm:sqref>F5:F16</xm:sqref>
        </x14:conditionalFormatting>
      </x14:conditionalFormatting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5" tint="-0.499984740745262"/>
    <pageSetUpPr fitToPage="1"/>
  </sheetPr>
  <dimension ref="B1:Q18"/>
  <sheetViews>
    <sheetView showGridLines="0" workbookViewId="0"/>
  </sheetViews>
  <sheetFormatPr defaultRowHeight="30" customHeight="1" x14ac:dyDescent="0.25"/>
  <cols>
    <col min="1" max="1" width="2.7109375" customWidth="1"/>
    <col min="2" max="2" width="12.28515625" customWidth="1"/>
    <col min="3" max="3" width="15.85546875" customWidth="1"/>
    <col min="4" max="16" width="13" customWidth="1"/>
  </cols>
  <sheetData>
    <row r="1" spans="2:17" ht="15" customHeight="1" x14ac:dyDescent="0.25">
      <c r="B1" s="5" t="s">
        <v>68</v>
      </c>
      <c r="C1" s="5" t="s">
        <v>66</v>
      </c>
    </row>
    <row r="2" spans="2:17" ht="24.75" customHeight="1" thickBot="1" x14ac:dyDescent="0.4">
      <c r="B2" s="22" t="s">
        <v>49</v>
      </c>
      <c r="C2" s="22"/>
      <c r="D2" s="22"/>
      <c r="E2" s="22"/>
      <c r="F2" s="22"/>
      <c r="G2" s="22"/>
      <c r="H2" s="22"/>
      <c r="I2" s="22"/>
      <c r="J2" s="22"/>
      <c r="K2" s="22"/>
      <c r="L2" s="22"/>
      <c r="M2" s="22"/>
      <c r="N2" s="22"/>
      <c r="O2" s="22"/>
      <c r="P2" s="22"/>
      <c r="Q2" s="22"/>
    </row>
    <row r="3" spans="2:17" ht="36.950000000000003" customHeight="1" thickTop="1" x14ac:dyDescent="0.25">
      <c r="B3" s="6" t="s">
        <v>71</v>
      </c>
      <c r="D3" s="1">
        <f>DATEVALUE("1-JAN"&amp;_YEAR)</f>
        <v>43831</v>
      </c>
      <c r="E3" s="1">
        <f>DATEVALUE("1-FEB"&amp;_YEAR)</f>
        <v>43862</v>
      </c>
      <c r="F3" s="1">
        <f>DATEVALUE("1-MAR"&amp;_YEAR)</f>
        <v>43891</v>
      </c>
      <c r="G3" s="1">
        <f>DATEVALUE("1-APR"&amp;_YEAR)</f>
        <v>43922</v>
      </c>
      <c r="H3" s="1">
        <f>DATEVALUE("1-MAY"&amp;_YEAR)</f>
        <v>43952</v>
      </c>
      <c r="I3" s="1">
        <f>DATEVALUE("1-JUN"&amp;_YEAR)</f>
        <v>43983</v>
      </c>
      <c r="J3" s="1">
        <f>DATEVALUE("1-JULY"&amp;_YEAR)</f>
        <v>44013</v>
      </c>
      <c r="K3" s="1">
        <f>DATEVALUE("1-AUG"&amp;_YEAR)</f>
        <v>44044</v>
      </c>
      <c r="L3" s="1">
        <f>DATEVALUE("1-SEP"&amp;_YEAR)</f>
        <v>44075</v>
      </c>
      <c r="M3" s="1">
        <f>DATEVALUE("1-OCT"&amp;_YEAR)</f>
        <v>44105</v>
      </c>
      <c r="N3" s="1">
        <f>DATEVALUE("1-NOV"&amp;_YEAR)</f>
        <v>44136</v>
      </c>
      <c r="O3" s="1">
        <f>DATEVALUE("1-DEC"&amp;_YEAR)</f>
        <v>44166</v>
      </c>
    </row>
    <row r="4" spans="2:17" ht="37.5" customHeight="1" x14ac:dyDescent="0.25">
      <c r="B4" s="20"/>
      <c r="D4" s="1">
        <f>EOMONTH(D3,0)</f>
        <v>43861</v>
      </c>
      <c r="E4" s="1">
        <f>EOMONTH(E3,0)</f>
        <v>43890</v>
      </c>
      <c r="F4" s="1">
        <f>EOMONTH(F3,0)</f>
        <v>43921</v>
      </c>
      <c r="G4" s="1">
        <f>EOMONTH(G3,0)</f>
        <v>43951</v>
      </c>
      <c r="H4" s="1">
        <f>EOMONTH(H3,0)</f>
        <v>43982</v>
      </c>
      <c r="I4" s="1">
        <f t="shared" ref="I4:O4" si="0">EOMONTH(I3,0)</f>
        <v>44012</v>
      </c>
      <c r="J4" s="1">
        <f t="shared" si="0"/>
        <v>44043</v>
      </c>
      <c r="K4" s="1">
        <f t="shared" si="0"/>
        <v>44074</v>
      </c>
      <c r="L4" s="1">
        <f t="shared" si="0"/>
        <v>44104</v>
      </c>
      <c r="M4" s="1">
        <f t="shared" si="0"/>
        <v>44135</v>
      </c>
      <c r="N4" s="1">
        <f t="shared" si="0"/>
        <v>44165</v>
      </c>
      <c r="O4" s="1">
        <f t="shared" si="0"/>
        <v>44196</v>
      </c>
    </row>
    <row r="5" spans="2:17" ht="30" customHeight="1" x14ac:dyDescent="0.25">
      <c r="B5" s="7" t="s">
        <v>0</v>
      </c>
      <c r="C5" s="7" t="s">
        <v>1</v>
      </c>
      <c r="D5" s="8" t="s">
        <v>51</v>
      </c>
      <c r="E5" s="8" t="s">
        <v>52</v>
      </c>
      <c r="F5" s="8" t="s">
        <v>53</v>
      </c>
      <c r="G5" s="8" t="s">
        <v>54</v>
      </c>
      <c r="H5" s="8" t="s">
        <v>55</v>
      </c>
      <c r="I5" s="8" t="s">
        <v>56</v>
      </c>
      <c r="J5" s="8" t="s">
        <v>57</v>
      </c>
      <c r="K5" s="8" t="s">
        <v>58</v>
      </c>
      <c r="L5" s="8" t="s">
        <v>59</v>
      </c>
      <c r="M5" s="8" t="s">
        <v>60</v>
      </c>
      <c r="N5" s="8" t="s">
        <v>61</v>
      </c>
      <c r="O5" s="8" t="s">
        <v>62</v>
      </c>
      <c r="P5" s="8" t="s">
        <v>18</v>
      </c>
      <c r="Q5" s="7" t="s">
        <v>64</v>
      </c>
    </row>
    <row r="6" spans="2:17" ht="30" customHeight="1" x14ac:dyDescent="0.25">
      <c r="B6" s="14">
        <v>1000</v>
      </c>
      <c r="C6" s="7" t="s">
        <v>6</v>
      </c>
      <c r="D6" s="12">
        <f>SUMIFS(ItemizedExpenses[Check Amount],ItemizedExpenses[G/L Code],MonthlyExpensesSummary[[#This Row],[G/L Code]],ItemizedExpenses[Invoice Date],"&gt;="&amp;D$3,ItemizedExpenses[Invoice Date],"&lt;="&amp;D$4)+SUMIFS(Other[Check Amount],Other[G/L Code],MonthlyExpensesSummary[[#This Row],[G/L Code]],Other[Date Check Request Initiated],"&gt;="&amp;DATEVALUE(MonthlyExpensesSummary[[#Headers],[January]]&amp;" 1, "&amp;_YEAR),Other[Date Check Request Initiated],"&lt;="&amp;D$4)</f>
        <v>0</v>
      </c>
      <c r="E6" s="12">
        <f>SUMIFS(ItemizedExpenses[Check Amount],ItemizedExpenses[G/L Code],MonthlyExpensesSummary[[#This Row],[G/L Code]],ItemizedExpenses[Invoice Date],"&gt;="&amp;E$3,ItemizedExpenses[Invoice Date],"&lt;="&amp;E$4)+SUMIFS(Other[Check Amount],Other[G/L Code],MonthlyExpensesSummary[[#This Row],[G/L Code]],Other[Date Check Request Initiated],"&gt;="&amp;DATEVALUE(MonthlyExpensesSummary[[#Headers],[February]]&amp;" 1, "&amp;_YEAR),Other[Date Check Request Initiated],"&lt;="&amp;E$4)</f>
        <v>0</v>
      </c>
      <c r="F6" s="12">
        <f>SUMIFS(ItemizedExpenses[Check Amount],ItemizedExpenses[G/L Code],MonthlyExpensesSummary[[#This Row],[G/L Code]],ItemizedExpenses[Invoice Date],"&gt;="&amp;F$3,ItemizedExpenses[Invoice Date],"&lt;="&amp;F$4)+SUMIFS(Other[Check Amount],Other[G/L Code],MonthlyExpensesSummary[[#This Row],[G/L Code]],Other[Date Check Request Initiated],"&gt;="&amp;DATEVALUE(MonthlyExpensesSummary[[#Headers],[March]]&amp;" 1, "&amp;_YEAR),Other[Date Check Request Initiated],"&lt;="&amp;F$4)</f>
        <v>0</v>
      </c>
      <c r="G6" s="12">
        <f>SUMIFS(ItemizedExpenses[Check Amount],ItemizedExpenses[G/L Code],MonthlyExpensesSummary[[#This Row],[G/L Code]],ItemizedExpenses[Invoice Date],"&gt;="&amp;G$3,ItemizedExpenses[Invoice Date],"&lt;="&amp;G$4)+SUMIFS(Other[Check Amount],Other[G/L Code],MonthlyExpensesSummary[[#This Row],[G/L Code]],Other[Date Check Request Initiated],"&gt;="&amp;DATEVALUE(MonthlyExpensesSummary[[#Headers],[April]]&amp;" 1, "&amp;_YEAR),Other[Date Check Request Initiated],"&lt;="&amp;G$4)</f>
        <v>0</v>
      </c>
      <c r="H6" s="12">
        <f>SUMIFS(ItemizedExpenses[Check Amount],ItemizedExpenses[G/L Code],MonthlyExpensesSummary[[#This Row],[G/L Code]],ItemizedExpenses[Invoice Date],"&gt;="&amp;H$3,ItemizedExpenses[Invoice Date],"&lt;="&amp;H$4)+SUMIFS(Other[Check Amount],Other[G/L Code],MonthlyExpensesSummary[[#This Row],[G/L Code]],Other[Date Check Request Initiated],"&gt;="&amp;DATEVALUE(MonthlyExpensesSummary[[#Headers],[May]]&amp;" 1, "&amp;_YEAR),Other[Date Check Request Initiated],"&lt;="&amp;H$4)</f>
        <v>0</v>
      </c>
      <c r="I6" s="12">
        <f>SUMIFS(ItemizedExpenses[Check Amount],ItemizedExpenses[G/L Code],MonthlyExpensesSummary[[#This Row],[G/L Code]],ItemizedExpenses[Invoice Date],"&gt;="&amp;I$3,ItemizedExpenses[Invoice Date],"&lt;="&amp;I$4)+SUMIFS(Other[Check Amount],Other[G/L Code],MonthlyExpensesSummary[[#This Row],[G/L Code]],Other[Date Check Request Initiated],"&gt;="&amp;DATEVALUE(MonthlyExpensesSummary[[#Headers],[June]]&amp;" 1, "&amp;_YEAR),Other[Date Check Request Initiated],"&lt;="&amp;I$4)</f>
        <v>0</v>
      </c>
      <c r="J6" s="12">
        <f>SUMIFS(ItemizedExpenses[Check Amount],ItemizedExpenses[G/L Code],MonthlyExpensesSummary[[#This Row],[G/L Code]],ItemizedExpenses[Invoice Date],"&gt;="&amp;J$3,ItemizedExpenses[Invoice Date],"&lt;="&amp;J$4)+SUMIFS(Other[Check Amount],Other[G/L Code],MonthlyExpensesSummary[[#This Row],[G/L Code]],Other[Date Check Request Initiated],"&gt;="&amp;DATEVALUE(MonthlyExpensesSummary[[#Headers],[July]]&amp;" 1, "&amp;_YEAR),Other[Date Check Request Initiated],"&lt;="&amp;J$4)</f>
        <v>0</v>
      </c>
      <c r="K6" s="12">
        <f>SUMIFS(ItemizedExpenses[Check Amount],ItemizedExpenses[G/L Code],MonthlyExpensesSummary[[#This Row],[G/L Code]],ItemizedExpenses[Invoice Date],"&gt;="&amp;K$3,ItemizedExpenses[Invoice Date],"&lt;="&amp;K$4)+SUMIFS(Other[Check Amount],Other[G/L Code],MonthlyExpensesSummary[[#This Row],[G/L Code]],Other[Date Check Request Initiated],"&gt;="&amp;DATEVALUE(MonthlyExpensesSummary[[#Headers],[August]]&amp;" 1, "&amp;_YEAR),Other[Date Check Request Initiated],"&lt;="&amp;K$4)</f>
        <v>0</v>
      </c>
      <c r="L6" s="12">
        <f>SUMIFS(ItemizedExpenses[Check Amount],ItemizedExpenses[G/L Code],MonthlyExpensesSummary[[#This Row],[G/L Code]],ItemizedExpenses[Invoice Date],"&gt;="&amp;L$3,ItemizedExpenses[Invoice Date],"&lt;="&amp;L$4)+SUMIFS(Other[Check Amount],Other[G/L Code],MonthlyExpensesSummary[[#This Row],[G/L Code]],Other[Date Check Request Initiated],"&gt;="&amp;DATEVALUE(MonthlyExpensesSummary[[#Headers],[September]]&amp;" 1, "&amp;_YEAR),Other[Date Check Request Initiated],"&lt;="&amp;L$4)</f>
        <v>0</v>
      </c>
      <c r="M6" s="12">
        <f>SUMIFS(ItemizedExpenses[Check Amount],ItemizedExpenses[G/L Code],MonthlyExpensesSummary[[#This Row],[G/L Code]],ItemizedExpenses[Invoice Date],"&gt;="&amp;M$3,ItemizedExpenses[Invoice Date],"&lt;="&amp;M$4)+SUMIFS(Other[Check Amount],Other[G/L Code],MonthlyExpensesSummary[[#This Row],[G/L Code]],Other[Date Check Request Initiated],"&gt;="&amp;DATEVALUE(MonthlyExpensesSummary[[#Headers],[October]]&amp;" 1, "&amp;_YEAR),Other[Date Check Request Initiated],"&lt;="&amp;M$4)</f>
        <v>0</v>
      </c>
      <c r="N6" s="12">
        <f>SUMIFS(ItemizedExpenses[Check Amount],ItemizedExpenses[G/L Code],MonthlyExpensesSummary[[#This Row],[G/L Code]],ItemizedExpenses[Invoice Date],"&gt;="&amp;N$3,ItemizedExpenses[Invoice Date],"&lt;="&amp;N$4)+SUMIFS(Other[Check Amount],Other[G/L Code],MonthlyExpensesSummary[[#This Row],[G/L Code]],Other[Date Check Request Initiated],"&gt;="&amp;DATEVALUE(MonthlyExpensesSummary[[#Headers],[November]]&amp;" 1, "&amp;_YEAR),Other[Date Check Request Initiated],"&lt;="&amp;N$4)</f>
        <v>0</v>
      </c>
      <c r="O6" s="12">
        <f>SUMIFS(ItemizedExpenses[Check Amount],ItemizedExpenses[G/L Code],MonthlyExpensesSummary[[#This Row],[G/L Code]],ItemizedExpenses[Invoice Date],"&gt;="&amp;O$3,ItemizedExpenses[Invoice Date],"&lt;="&amp;O$4)+SUMIFS(Other[Check Amount],Other[G/L Code],MonthlyExpensesSummary[[#This Row],[G/L Code]],Other[Date Check Request Initiated],"&gt;="&amp;DATEVALUE(MonthlyExpensesSummary[[#Headers],[December]]&amp;" 1, "&amp;_YEAR),Other[Date Check Request Initiated],"&lt;="&amp;O$4)</f>
        <v>0</v>
      </c>
      <c r="P6" s="12">
        <f>SUM(MonthlyExpensesSummary[[#This Row],[January]:[December]])</f>
        <v>0</v>
      </c>
      <c r="Q6" s="8"/>
    </row>
    <row r="7" spans="2:17" ht="30" customHeight="1" x14ac:dyDescent="0.25">
      <c r="B7" s="14">
        <v>2000</v>
      </c>
      <c r="C7" s="7" t="s">
        <v>7</v>
      </c>
      <c r="D7" s="12">
        <f>SUMIFS(ItemizedExpenses[Check Amount],ItemizedExpenses[G/L Code],MonthlyExpensesSummary[[#This Row],[G/L Code]],ItemizedExpenses[Invoice Date],"&gt;="&amp;D$3,ItemizedExpenses[Invoice Date],"&lt;="&amp;D$4)+SUMIFS(Other[Check Amount],Other[G/L Code],MonthlyExpensesSummary[[#This Row],[G/L Code]],Other[Date Check Request Initiated],"&gt;="&amp;DATEVALUE(MonthlyExpensesSummary[[#Headers],[January]]&amp;" 1, "&amp;_YEAR),Other[Date Check Request Initiated],"&lt;="&amp;D$4)</f>
        <v>0</v>
      </c>
      <c r="E7" s="12">
        <f>SUMIFS(ItemizedExpenses[Check Amount],ItemizedExpenses[G/L Code],MonthlyExpensesSummary[[#This Row],[G/L Code]],ItemizedExpenses[Invoice Date],"&gt;="&amp;E$3,ItemizedExpenses[Invoice Date],"&lt;="&amp;E$4)+SUMIFS(Other[Check Amount],Other[G/L Code],MonthlyExpensesSummary[[#This Row],[G/L Code]],Other[Date Check Request Initiated],"&gt;="&amp;DATEVALUE(MonthlyExpensesSummary[[#Headers],[February]]&amp;" 1, "&amp;_YEAR),Other[Date Check Request Initiated],"&lt;="&amp;E$4)</f>
        <v>0</v>
      </c>
      <c r="F7" s="12">
        <f>SUMIFS(ItemizedExpenses[Check Amount],ItemizedExpenses[G/L Code],MonthlyExpensesSummary[[#This Row],[G/L Code]],ItemizedExpenses[Invoice Date],"&gt;="&amp;F$3,ItemizedExpenses[Invoice Date],"&lt;="&amp;F$4)+SUMIFS(Other[Check Amount],Other[G/L Code],MonthlyExpensesSummary[[#This Row],[G/L Code]],Other[Date Check Request Initiated],"&gt;="&amp;DATEVALUE(MonthlyExpensesSummary[[#Headers],[March]]&amp;" 1, "&amp;_YEAR),Other[Date Check Request Initiated],"&lt;="&amp;F$4)</f>
        <v>0</v>
      </c>
      <c r="G7" s="12">
        <f>SUMIFS(ItemizedExpenses[Check Amount],ItemizedExpenses[G/L Code],MonthlyExpensesSummary[[#This Row],[G/L Code]],ItemizedExpenses[Invoice Date],"&gt;="&amp;G$3,ItemizedExpenses[Invoice Date],"&lt;="&amp;G$4)+SUMIFS(Other[Check Amount],Other[G/L Code],MonthlyExpensesSummary[[#This Row],[G/L Code]],Other[Date Check Request Initiated],"&gt;="&amp;DATEVALUE(MonthlyExpensesSummary[[#Headers],[April]]&amp;" 1, "&amp;_YEAR),Other[Date Check Request Initiated],"&lt;="&amp;G$4)</f>
        <v>0</v>
      </c>
      <c r="H7" s="12">
        <f>SUMIFS(ItemizedExpenses[Check Amount],ItemizedExpenses[G/L Code],MonthlyExpensesSummary[[#This Row],[G/L Code]],ItemizedExpenses[Invoice Date],"&gt;="&amp;H$3,ItemizedExpenses[Invoice Date],"&lt;="&amp;H$4)+SUMIFS(Other[Check Amount],Other[G/L Code],MonthlyExpensesSummary[[#This Row],[G/L Code]],Other[Date Check Request Initiated],"&gt;="&amp;DATEVALUE(MonthlyExpensesSummary[[#Headers],[May]]&amp;" 1, "&amp;_YEAR),Other[Date Check Request Initiated],"&lt;="&amp;H$4)</f>
        <v>0</v>
      </c>
      <c r="I7" s="12">
        <f>SUMIFS(ItemizedExpenses[Check Amount],ItemizedExpenses[G/L Code],MonthlyExpensesSummary[[#This Row],[G/L Code]],ItemizedExpenses[Invoice Date],"&gt;="&amp;I$3,ItemizedExpenses[Invoice Date],"&lt;="&amp;I$4)+SUMIFS(Other[Check Amount],Other[G/L Code],MonthlyExpensesSummary[[#This Row],[G/L Code]],Other[Date Check Request Initiated],"&gt;="&amp;DATEVALUE(MonthlyExpensesSummary[[#Headers],[June]]&amp;" 1, "&amp;_YEAR),Other[Date Check Request Initiated],"&lt;="&amp;I$4)</f>
        <v>0</v>
      </c>
      <c r="J7" s="12">
        <f>SUMIFS(ItemizedExpenses[Check Amount],ItemizedExpenses[G/L Code],MonthlyExpensesSummary[[#This Row],[G/L Code]],ItemizedExpenses[Invoice Date],"&gt;="&amp;J$3,ItemizedExpenses[Invoice Date],"&lt;="&amp;J$4)+SUMIFS(Other[Check Amount],Other[G/L Code],MonthlyExpensesSummary[[#This Row],[G/L Code]],Other[Date Check Request Initiated],"&gt;="&amp;DATEVALUE(MonthlyExpensesSummary[[#Headers],[July]]&amp;" 1, "&amp;_YEAR),Other[Date Check Request Initiated],"&lt;="&amp;J$4)</f>
        <v>0</v>
      </c>
      <c r="K7" s="12">
        <f>SUMIFS(ItemizedExpenses[Check Amount],ItemizedExpenses[G/L Code],MonthlyExpensesSummary[[#This Row],[G/L Code]],ItemizedExpenses[Invoice Date],"&gt;="&amp;K$3,ItemizedExpenses[Invoice Date],"&lt;="&amp;K$4)+SUMIFS(Other[Check Amount],Other[G/L Code],MonthlyExpensesSummary[[#This Row],[G/L Code]],Other[Date Check Request Initiated],"&gt;="&amp;DATEVALUE(MonthlyExpensesSummary[[#Headers],[August]]&amp;" 1, "&amp;_YEAR),Other[Date Check Request Initiated],"&lt;="&amp;K$4)</f>
        <v>0</v>
      </c>
      <c r="L7" s="12">
        <f>SUMIFS(ItemizedExpenses[Check Amount],ItemizedExpenses[G/L Code],MonthlyExpensesSummary[[#This Row],[G/L Code]],ItemizedExpenses[Invoice Date],"&gt;="&amp;L$3,ItemizedExpenses[Invoice Date],"&lt;="&amp;L$4)+SUMIFS(Other[Check Amount],Other[G/L Code],MonthlyExpensesSummary[[#This Row],[G/L Code]],Other[Date Check Request Initiated],"&gt;="&amp;DATEVALUE(MonthlyExpensesSummary[[#Headers],[September]]&amp;" 1, "&amp;_YEAR),Other[Date Check Request Initiated],"&lt;="&amp;L$4)</f>
        <v>0</v>
      </c>
      <c r="M7" s="12">
        <f>SUMIFS(ItemizedExpenses[Check Amount],ItemizedExpenses[G/L Code],MonthlyExpensesSummary[[#This Row],[G/L Code]],ItemizedExpenses[Invoice Date],"&gt;="&amp;M$3,ItemizedExpenses[Invoice Date],"&lt;="&amp;M$4)+SUMIFS(Other[Check Amount],Other[G/L Code],MonthlyExpensesSummary[[#This Row],[G/L Code]],Other[Date Check Request Initiated],"&gt;="&amp;DATEVALUE(MonthlyExpensesSummary[[#Headers],[October]]&amp;" 1, "&amp;_YEAR),Other[Date Check Request Initiated],"&lt;="&amp;M$4)</f>
        <v>0</v>
      </c>
      <c r="N7" s="12">
        <f>SUMIFS(ItemizedExpenses[Check Amount],ItemizedExpenses[G/L Code],MonthlyExpensesSummary[[#This Row],[G/L Code]],ItemizedExpenses[Invoice Date],"&gt;="&amp;N$3,ItemizedExpenses[Invoice Date],"&lt;="&amp;N$4)+SUMIFS(Other[Check Amount],Other[G/L Code],MonthlyExpensesSummary[[#This Row],[G/L Code]],Other[Date Check Request Initiated],"&gt;="&amp;DATEVALUE(MonthlyExpensesSummary[[#Headers],[November]]&amp;" 1, "&amp;_YEAR),Other[Date Check Request Initiated],"&lt;="&amp;N$4)</f>
        <v>0</v>
      </c>
      <c r="O7" s="12">
        <f>SUMIFS(ItemizedExpenses[Check Amount],ItemizedExpenses[G/L Code],MonthlyExpensesSummary[[#This Row],[G/L Code]],ItemizedExpenses[Invoice Date],"&gt;="&amp;O$3,ItemizedExpenses[Invoice Date],"&lt;="&amp;O$4)+SUMIFS(Other[Check Amount],Other[G/L Code],MonthlyExpensesSummary[[#This Row],[G/L Code]],Other[Date Check Request Initiated],"&gt;="&amp;DATEVALUE(MonthlyExpensesSummary[[#Headers],[December]]&amp;" 1, "&amp;_YEAR),Other[Date Check Request Initiated],"&lt;="&amp;O$4)</f>
        <v>0</v>
      </c>
      <c r="P7" s="12">
        <f>SUM(MonthlyExpensesSummary[[#This Row],[January]:[December]])</f>
        <v>0</v>
      </c>
      <c r="Q7" s="8"/>
    </row>
    <row r="8" spans="2:17" ht="30" customHeight="1" x14ac:dyDescent="0.25">
      <c r="B8" s="14">
        <v>3000</v>
      </c>
      <c r="C8" s="7" t="s">
        <v>8</v>
      </c>
      <c r="D8" s="12">
        <f>SUMIFS(ItemizedExpenses[Check Amount],ItemizedExpenses[G/L Code],MonthlyExpensesSummary[[#This Row],[G/L Code]],ItemizedExpenses[Invoice Date],"&gt;="&amp;D$3,ItemizedExpenses[Invoice Date],"&lt;="&amp;D$4)+SUMIFS(Other[Check Amount],Other[G/L Code],MonthlyExpensesSummary[[#This Row],[G/L Code]],Other[Date Check Request Initiated],"&gt;="&amp;DATEVALUE(MonthlyExpensesSummary[[#Headers],[January]]&amp;" 1, "&amp;_YEAR),Other[Date Check Request Initiated],"&lt;="&amp;D$4)</f>
        <v>0</v>
      </c>
      <c r="E8" s="12">
        <f>SUMIFS(ItemizedExpenses[Check Amount],ItemizedExpenses[G/L Code],MonthlyExpensesSummary[[#This Row],[G/L Code]],ItemizedExpenses[Invoice Date],"&gt;="&amp;E$3,ItemizedExpenses[Invoice Date],"&lt;="&amp;E$4)+SUMIFS(Other[Check Amount],Other[G/L Code],MonthlyExpensesSummary[[#This Row],[G/L Code]],Other[Date Check Request Initiated],"&gt;="&amp;DATEVALUE(MonthlyExpensesSummary[[#Headers],[February]]&amp;" 1, "&amp;_YEAR),Other[Date Check Request Initiated],"&lt;="&amp;E$4)</f>
        <v>0</v>
      </c>
      <c r="F8" s="12">
        <f>SUMIFS(ItemizedExpenses[Check Amount],ItemizedExpenses[G/L Code],MonthlyExpensesSummary[[#This Row],[G/L Code]],ItemizedExpenses[Invoice Date],"&gt;="&amp;F$3,ItemizedExpenses[Invoice Date],"&lt;="&amp;F$4)+SUMIFS(Other[Check Amount],Other[G/L Code],MonthlyExpensesSummary[[#This Row],[G/L Code]],Other[Date Check Request Initiated],"&gt;="&amp;DATEVALUE(MonthlyExpensesSummary[[#Headers],[March]]&amp;" 1, "&amp;_YEAR),Other[Date Check Request Initiated],"&lt;="&amp;F$4)</f>
        <v>0</v>
      </c>
      <c r="G8" s="12">
        <f>SUMIFS(ItemizedExpenses[Check Amount],ItemizedExpenses[G/L Code],MonthlyExpensesSummary[[#This Row],[G/L Code]],ItemizedExpenses[Invoice Date],"&gt;="&amp;G$3,ItemizedExpenses[Invoice Date],"&lt;="&amp;G$4)+SUMIFS(Other[Check Amount],Other[G/L Code],MonthlyExpensesSummary[[#This Row],[G/L Code]],Other[Date Check Request Initiated],"&gt;="&amp;DATEVALUE(MonthlyExpensesSummary[[#Headers],[April]]&amp;" 1, "&amp;_YEAR),Other[Date Check Request Initiated],"&lt;="&amp;G$4)</f>
        <v>0</v>
      </c>
      <c r="H8" s="12">
        <f>SUMIFS(ItemizedExpenses[Check Amount],ItemizedExpenses[G/L Code],MonthlyExpensesSummary[[#This Row],[G/L Code]],ItemizedExpenses[Invoice Date],"&gt;="&amp;H$3,ItemizedExpenses[Invoice Date],"&lt;="&amp;H$4)+SUMIFS(Other[Check Amount],Other[G/L Code],MonthlyExpensesSummary[[#This Row],[G/L Code]],Other[Date Check Request Initiated],"&gt;="&amp;DATEVALUE(MonthlyExpensesSummary[[#Headers],[May]]&amp;" 1, "&amp;_YEAR),Other[Date Check Request Initiated],"&lt;="&amp;H$4)</f>
        <v>0</v>
      </c>
      <c r="I8" s="12">
        <f>SUMIFS(ItemizedExpenses[Check Amount],ItemizedExpenses[G/L Code],MonthlyExpensesSummary[[#This Row],[G/L Code]],ItemizedExpenses[Invoice Date],"&gt;="&amp;I$3,ItemizedExpenses[Invoice Date],"&lt;="&amp;I$4)+SUMIFS(Other[Check Amount],Other[G/L Code],MonthlyExpensesSummary[[#This Row],[G/L Code]],Other[Date Check Request Initiated],"&gt;="&amp;DATEVALUE(MonthlyExpensesSummary[[#Headers],[June]]&amp;" 1, "&amp;_YEAR),Other[Date Check Request Initiated],"&lt;="&amp;I$4)</f>
        <v>0</v>
      </c>
      <c r="J8" s="12">
        <f>SUMIFS(ItemizedExpenses[Check Amount],ItemizedExpenses[G/L Code],MonthlyExpensesSummary[[#This Row],[G/L Code]],ItemizedExpenses[Invoice Date],"&gt;="&amp;J$3,ItemizedExpenses[Invoice Date],"&lt;="&amp;J$4)+SUMIFS(Other[Check Amount],Other[G/L Code],MonthlyExpensesSummary[[#This Row],[G/L Code]],Other[Date Check Request Initiated],"&gt;="&amp;DATEVALUE(MonthlyExpensesSummary[[#Headers],[July]]&amp;" 1, "&amp;_YEAR),Other[Date Check Request Initiated],"&lt;="&amp;J$4)</f>
        <v>0</v>
      </c>
      <c r="K8" s="12">
        <f>SUMIFS(ItemizedExpenses[Check Amount],ItemizedExpenses[G/L Code],MonthlyExpensesSummary[[#This Row],[G/L Code]],ItemizedExpenses[Invoice Date],"&gt;="&amp;K$3,ItemizedExpenses[Invoice Date],"&lt;="&amp;K$4)+SUMIFS(Other[Check Amount],Other[G/L Code],MonthlyExpensesSummary[[#This Row],[G/L Code]],Other[Date Check Request Initiated],"&gt;="&amp;DATEVALUE(MonthlyExpensesSummary[[#Headers],[August]]&amp;" 1, "&amp;_YEAR),Other[Date Check Request Initiated],"&lt;="&amp;K$4)</f>
        <v>0</v>
      </c>
      <c r="L8" s="12">
        <f>SUMIFS(ItemizedExpenses[Check Amount],ItemizedExpenses[G/L Code],MonthlyExpensesSummary[[#This Row],[G/L Code]],ItemizedExpenses[Invoice Date],"&gt;="&amp;L$3,ItemizedExpenses[Invoice Date],"&lt;="&amp;L$4)+SUMIFS(Other[Check Amount],Other[G/L Code],MonthlyExpensesSummary[[#This Row],[G/L Code]],Other[Date Check Request Initiated],"&gt;="&amp;DATEVALUE(MonthlyExpensesSummary[[#Headers],[September]]&amp;" 1, "&amp;_YEAR),Other[Date Check Request Initiated],"&lt;="&amp;L$4)</f>
        <v>0</v>
      </c>
      <c r="M8" s="12">
        <f>SUMIFS(ItemizedExpenses[Check Amount],ItemizedExpenses[G/L Code],MonthlyExpensesSummary[[#This Row],[G/L Code]],ItemizedExpenses[Invoice Date],"&gt;="&amp;M$3,ItemizedExpenses[Invoice Date],"&lt;="&amp;M$4)+SUMIFS(Other[Check Amount],Other[G/L Code],MonthlyExpensesSummary[[#This Row],[G/L Code]],Other[Date Check Request Initiated],"&gt;="&amp;DATEVALUE(MonthlyExpensesSummary[[#Headers],[October]]&amp;" 1, "&amp;_YEAR),Other[Date Check Request Initiated],"&lt;="&amp;M$4)</f>
        <v>0</v>
      </c>
      <c r="N8" s="12">
        <f>SUMIFS(ItemizedExpenses[Check Amount],ItemizedExpenses[G/L Code],MonthlyExpensesSummary[[#This Row],[G/L Code]],ItemizedExpenses[Invoice Date],"&gt;="&amp;N$3,ItemizedExpenses[Invoice Date],"&lt;="&amp;N$4)+SUMIFS(Other[Check Amount],Other[G/L Code],MonthlyExpensesSummary[[#This Row],[G/L Code]],Other[Date Check Request Initiated],"&gt;="&amp;DATEVALUE(MonthlyExpensesSummary[[#Headers],[November]]&amp;" 1, "&amp;_YEAR),Other[Date Check Request Initiated],"&lt;="&amp;N$4)</f>
        <v>0</v>
      </c>
      <c r="O8" s="12">
        <f>SUMIFS(ItemizedExpenses[Check Amount],ItemizedExpenses[G/L Code],MonthlyExpensesSummary[[#This Row],[G/L Code]],ItemizedExpenses[Invoice Date],"&gt;="&amp;O$3,ItemizedExpenses[Invoice Date],"&lt;="&amp;O$4)+SUMIFS(Other[Check Amount],Other[G/L Code],MonthlyExpensesSummary[[#This Row],[G/L Code]],Other[Date Check Request Initiated],"&gt;="&amp;DATEVALUE(MonthlyExpensesSummary[[#Headers],[December]]&amp;" 1, "&amp;_YEAR),Other[Date Check Request Initiated],"&lt;="&amp;O$4)</f>
        <v>0</v>
      </c>
      <c r="P8" s="12">
        <f>SUM(MonthlyExpensesSummary[[#This Row],[January]:[December]])</f>
        <v>0</v>
      </c>
      <c r="Q8" s="8"/>
    </row>
    <row r="9" spans="2:17" ht="30" customHeight="1" x14ac:dyDescent="0.25">
      <c r="B9" s="14">
        <v>4000</v>
      </c>
      <c r="C9" s="7" t="s">
        <v>9</v>
      </c>
      <c r="D9" s="12">
        <f>SUMIFS(ItemizedExpenses[Check Amount],ItemizedExpenses[G/L Code],MonthlyExpensesSummary[[#This Row],[G/L Code]],ItemizedExpenses[Invoice Date],"&gt;="&amp;D$3,ItemizedExpenses[Invoice Date],"&lt;="&amp;D$4)+SUMIFS(Other[Check Amount],Other[G/L Code],MonthlyExpensesSummary[[#This Row],[G/L Code]],Other[Date Check Request Initiated],"&gt;="&amp;DATEVALUE(MonthlyExpensesSummary[[#Headers],[January]]&amp;" 1, "&amp;_YEAR),Other[Date Check Request Initiated],"&lt;="&amp;D$4)</f>
        <v>0</v>
      </c>
      <c r="E9" s="12">
        <f>SUMIFS(ItemizedExpenses[Check Amount],ItemizedExpenses[G/L Code],MonthlyExpensesSummary[[#This Row],[G/L Code]],ItemizedExpenses[Invoice Date],"&gt;="&amp;E$3,ItemizedExpenses[Invoice Date],"&lt;="&amp;E$4)+SUMIFS(Other[Check Amount],Other[G/L Code],MonthlyExpensesSummary[[#This Row],[G/L Code]],Other[Date Check Request Initiated],"&gt;="&amp;DATEVALUE(MonthlyExpensesSummary[[#Headers],[February]]&amp;" 1, "&amp;_YEAR),Other[Date Check Request Initiated],"&lt;="&amp;E$4)</f>
        <v>0</v>
      </c>
      <c r="F9" s="12">
        <f>SUMIFS(ItemizedExpenses[Check Amount],ItemizedExpenses[G/L Code],MonthlyExpensesSummary[[#This Row],[G/L Code]],ItemizedExpenses[Invoice Date],"&gt;="&amp;F$3,ItemizedExpenses[Invoice Date],"&lt;="&amp;F$4)+SUMIFS(Other[Check Amount],Other[G/L Code],MonthlyExpensesSummary[[#This Row],[G/L Code]],Other[Date Check Request Initiated],"&gt;="&amp;DATEVALUE(MonthlyExpensesSummary[[#Headers],[March]]&amp;" 1, "&amp;_YEAR),Other[Date Check Request Initiated],"&lt;="&amp;F$4)</f>
        <v>0</v>
      </c>
      <c r="G9" s="12">
        <f>SUMIFS(ItemizedExpenses[Check Amount],ItemizedExpenses[G/L Code],MonthlyExpensesSummary[[#This Row],[G/L Code]],ItemizedExpenses[Invoice Date],"&gt;="&amp;G$3,ItemizedExpenses[Invoice Date],"&lt;="&amp;G$4)+SUMIFS(Other[Check Amount],Other[G/L Code],MonthlyExpensesSummary[[#This Row],[G/L Code]],Other[Date Check Request Initiated],"&gt;="&amp;DATEVALUE(MonthlyExpensesSummary[[#Headers],[April]]&amp;" 1, "&amp;_YEAR),Other[Date Check Request Initiated],"&lt;="&amp;G$4)</f>
        <v>0</v>
      </c>
      <c r="H9" s="12">
        <f>SUMIFS(ItemizedExpenses[Check Amount],ItemizedExpenses[G/L Code],MonthlyExpensesSummary[[#This Row],[G/L Code]],ItemizedExpenses[Invoice Date],"&gt;="&amp;H$3,ItemizedExpenses[Invoice Date],"&lt;="&amp;H$4)+SUMIFS(Other[Check Amount],Other[G/L Code],MonthlyExpensesSummary[[#This Row],[G/L Code]],Other[Date Check Request Initiated],"&gt;="&amp;DATEVALUE(MonthlyExpensesSummary[[#Headers],[May]]&amp;" 1, "&amp;_YEAR),Other[Date Check Request Initiated],"&lt;="&amp;H$4)</f>
        <v>0</v>
      </c>
      <c r="I9" s="12">
        <f>SUMIFS(ItemizedExpenses[Check Amount],ItemizedExpenses[G/L Code],MonthlyExpensesSummary[[#This Row],[G/L Code]],ItemizedExpenses[Invoice Date],"&gt;="&amp;I$3,ItemizedExpenses[Invoice Date],"&lt;="&amp;I$4)+SUMIFS(Other[Check Amount],Other[G/L Code],MonthlyExpensesSummary[[#This Row],[G/L Code]],Other[Date Check Request Initiated],"&gt;="&amp;DATEVALUE(MonthlyExpensesSummary[[#Headers],[June]]&amp;" 1, "&amp;_YEAR),Other[Date Check Request Initiated],"&lt;="&amp;I$4)</f>
        <v>0</v>
      </c>
      <c r="J9" s="12">
        <f>SUMIFS(ItemizedExpenses[Check Amount],ItemizedExpenses[G/L Code],MonthlyExpensesSummary[[#This Row],[G/L Code]],ItemizedExpenses[Invoice Date],"&gt;="&amp;J$3,ItemizedExpenses[Invoice Date],"&lt;="&amp;J$4)+SUMIFS(Other[Check Amount],Other[G/L Code],MonthlyExpensesSummary[[#This Row],[G/L Code]],Other[Date Check Request Initiated],"&gt;="&amp;DATEVALUE(MonthlyExpensesSummary[[#Headers],[July]]&amp;" 1, "&amp;_YEAR),Other[Date Check Request Initiated],"&lt;="&amp;J$4)</f>
        <v>0</v>
      </c>
      <c r="K9" s="12">
        <f>SUMIFS(ItemizedExpenses[Check Amount],ItemizedExpenses[G/L Code],MonthlyExpensesSummary[[#This Row],[G/L Code]],ItemizedExpenses[Invoice Date],"&gt;="&amp;K$3,ItemizedExpenses[Invoice Date],"&lt;="&amp;K$4)+SUMIFS(Other[Check Amount],Other[G/L Code],MonthlyExpensesSummary[[#This Row],[G/L Code]],Other[Date Check Request Initiated],"&gt;="&amp;DATEVALUE(MonthlyExpensesSummary[[#Headers],[August]]&amp;" 1, "&amp;_YEAR),Other[Date Check Request Initiated],"&lt;="&amp;K$4)</f>
        <v>0</v>
      </c>
      <c r="L9" s="12">
        <f>SUMIFS(ItemizedExpenses[Check Amount],ItemizedExpenses[G/L Code],MonthlyExpensesSummary[[#This Row],[G/L Code]],ItemizedExpenses[Invoice Date],"&gt;="&amp;L$3,ItemizedExpenses[Invoice Date],"&lt;="&amp;L$4)+SUMIFS(Other[Check Amount],Other[G/L Code],MonthlyExpensesSummary[[#This Row],[G/L Code]],Other[Date Check Request Initiated],"&gt;="&amp;DATEVALUE(MonthlyExpensesSummary[[#Headers],[September]]&amp;" 1, "&amp;_YEAR),Other[Date Check Request Initiated],"&lt;="&amp;L$4)</f>
        <v>0</v>
      </c>
      <c r="M9" s="12">
        <f>SUMIFS(ItemizedExpenses[Check Amount],ItemizedExpenses[G/L Code],MonthlyExpensesSummary[[#This Row],[G/L Code]],ItemizedExpenses[Invoice Date],"&gt;="&amp;M$3,ItemizedExpenses[Invoice Date],"&lt;="&amp;M$4)+SUMIFS(Other[Check Amount],Other[G/L Code],MonthlyExpensesSummary[[#This Row],[G/L Code]],Other[Date Check Request Initiated],"&gt;="&amp;DATEVALUE(MonthlyExpensesSummary[[#Headers],[October]]&amp;" 1, "&amp;_YEAR),Other[Date Check Request Initiated],"&lt;="&amp;M$4)</f>
        <v>0</v>
      </c>
      <c r="N9" s="12">
        <f>SUMIFS(ItemizedExpenses[Check Amount],ItemizedExpenses[G/L Code],MonthlyExpensesSummary[[#This Row],[G/L Code]],ItemizedExpenses[Invoice Date],"&gt;="&amp;N$3,ItemizedExpenses[Invoice Date],"&lt;="&amp;N$4)+SUMIFS(Other[Check Amount],Other[G/L Code],MonthlyExpensesSummary[[#This Row],[G/L Code]],Other[Date Check Request Initiated],"&gt;="&amp;DATEVALUE(MonthlyExpensesSummary[[#Headers],[November]]&amp;" 1, "&amp;_YEAR),Other[Date Check Request Initiated],"&lt;="&amp;N$4)</f>
        <v>0</v>
      </c>
      <c r="O9" s="12">
        <f>SUMIFS(ItemizedExpenses[Check Amount],ItemizedExpenses[G/L Code],MonthlyExpensesSummary[[#This Row],[G/L Code]],ItemizedExpenses[Invoice Date],"&gt;="&amp;O$3,ItemizedExpenses[Invoice Date],"&lt;="&amp;O$4)+SUMIFS(Other[Check Amount],Other[G/L Code],MonthlyExpensesSummary[[#This Row],[G/L Code]],Other[Date Check Request Initiated],"&gt;="&amp;DATEVALUE(MonthlyExpensesSummary[[#Headers],[December]]&amp;" 1, "&amp;_YEAR),Other[Date Check Request Initiated],"&lt;="&amp;O$4)</f>
        <v>0</v>
      </c>
      <c r="P9" s="12">
        <f>SUM(MonthlyExpensesSummary[[#This Row],[January]:[December]])</f>
        <v>0</v>
      </c>
      <c r="Q9" s="8"/>
    </row>
    <row r="10" spans="2:17" ht="30" customHeight="1" x14ac:dyDescent="0.25">
      <c r="B10" s="14">
        <v>5000</v>
      </c>
      <c r="C10" s="7" t="s">
        <v>10</v>
      </c>
      <c r="D10" s="12">
        <f>SUMIFS(ItemizedExpenses[Check Amount],ItemizedExpenses[G/L Code],MonthlyExpensesSummary[[#This Row],[G/L Code]],ItemizedExpenses[Invoice Date],"&gt;="&amp;D$3,ItemizedExpenses[Invoice Date],"&lt;="&amp;D$4)+SUMIFS(Other[Check Amount],Other[G/L Code],MonthlyExpensesSummary[[#This Row],[G/L Code]],Other[Date Check Request Initiated],"&gt;="&amp;DATEVALUE(MonthlyExpensesSummary[[#Headers],[January]]&amp;" 1, "&amp;_YEAR),Other[Date Check Request Initiated],"&lt;="&amp;D$4)</f>
        <v>0</v>
      </c>
      <c r="E10" s="12">
        <f>SUMIFS(ItemizedExpenses[Check Amount],ItemizedExpenses[G/L Code],MonthlyExpensesSummary[[#This Row],[G/L Code]],ItemizedExpenses[Invoice Date],"&gt;="&amp;E$3,ItemizedExpenses[Invoice Date],"&lt;="&amp;E$4)+SUMIFS(Other[Check Amount],Other[G/L Code],MonthlyExpensesSummary[[#This Row],[G/L Code]],Other[Date Check Request Initiated],"&gt;="&amp;DATEVALUE(MonthlyExpensesSummary[[#Headers],[February]]&amp;" 1, "&amp;_YEAR),Other[Date Check Request Initiated],"&lt;="&amp;E$4)</f>
        <v>0</v>
      </c>
      <c r="F10" s="12">
        <f>SUMIFS(ItemizedExpenses[Check Amount],ItemizedExpenses[G/L Code],MonthlyExpensesSummary[[#This Row],[G/L Code]],ItemizedExpenses[Invoice Date],"&gt;="&amp;F$3,ItemizedExpenses[Invoice Date],"&lt;="&amp;F$4)+SUMIFS(Other[Check Amount],Other[G/L Code],MonthlyExpensesSummary[[#This Row],[G/L Code]],Other[Date Check Request Initiated],"&gt;="&amp;DATEVALUE(MonthlyExpensesSummary[[#Headers],[March]]&amp;" 1, "&amp;_YEAR),Other[Date Check Request Initiated],"&lt;="&amp;F$4)</f>
        <v>0</v>
      </c>
      <c r="G10" s="12">
        <f>SUMIFS(ItemizedExpenses[Check Amount],ItemizedExpenses[G/L Code],MonthlyExpensesSummary[[#This Row],[G/L Code]],ItemizedExpenses[Invoice Date],"&gt;="&amp;G$3,ItemizedExpenses[Invoice Date],"&lt;="&amp;G$4)+SUMIFS(Other[Check Amount],Other[G/L Code],MonthlyExpensesSummary[[#This Row],[G/L Code]],Other[Date Check Request Initiated],"&gt;="&amp;DATEVALUE(MonthlyExpensesSummary[[#Headers],[April]]&amp;" 1, "&amp;_YEAR),Other[Date Check Request Initiated],"&lt;="&amp;G$4)</f>
        <v>0</v>
      </c>
      <c r="H10" s="12">
        <f>SUMIFS(ItemizedExpenses[Check Amount],ItemizedExpenses[G/L Code],MonthlyExpensesSummary[[#This Row],[G/L Code]],ItemizedExpenses[Invoice Date],"&gt;="&amp;H$3,ItemizedExpenses[Invoice Date],"&lt;="&amp;H$4)+SUMIFS(Other[Check Amount],Other[G/L Code],MonthlyExpensesSummary[[#This Row],[G/L Code]],Other[Date Check Request Initiated],"&gt;="&amp;DATEVALUE(MonthlyExpensesSummary[[#Headers],[May]]&amp;" 1, "&amp;_YEAR),Other[Date Check Request Initiated],"&lt;="&amp;H$4)</f>
        <v>0</v>
      </c>
      <c r="I10" s="12">
        <f>SUMIFS(ItemizedExpenses[Check Amount],ItemizedExpenses[G/L Code],MonthlyExpensesSummary[[#This Row],[G/L Code]],ItemizedExpenses[Invoice Date],"&gt;="&amp;I$3,ItemizedExpenses[Invoice Date],"&lt;="&amp;I$4)+SUMIFS(Other[Check Amount],Other[G/L Code],MonthlyExpensesSummary[[#This Row],[G/L Code]],Other[Date Check Request Initiated],"&gt;="&amp;DATEVALUE(MonthlyExpensesSummary[[#Headers],[June]]&amp;" 1, "&amp;_YEAR),Other[Date Check Request Initiated],"&lt;="&amp;I$4)</f>
        <v>0</v>
      </c>
      <c r="J10" s="12">
        <f>SUMIFS(ItemizedExpenses[Check Amount],ItemizedExpenses[G/L Code],MonthlyExpensesSummary[[#This Row],[G/L Code]],ItemizedExpenses[Invoice Date],"&gt;="&amp;J$3,ItemizedExpenses[Invoice Date],"&lt;="&amp;J$4)+SUMIFS(Other[Check Amount],Other[G/L Code],MonthlyExpensesSummary[[#This Row],[G/L Code]],Other[Date Check Request Initiated],"&gt;="&amp;DATEVALUE(MonthlyExpensesSummary[[#Headers],[July]]&amp;" 1, "&amp;_YEAR),Other[Date Check Request Initiated],"&lt;="&amp;J$4)</f>
        <v>0</v>
      </c>
      <c r="K10" s="12">
        <f>SUMIFS(ItemizedExpenses[Check Amount],ItemizedExpenses[G/L Code],MonthlyExpensesSummary[[#This Row],[G/L Code]],ItemizedExpenses[Invoice Date],"&gt;="&amp;K$3,ItemizedExpenses[Invoice Date],"&lt;="&amp;K$4)+SUMIFS(Other[Check Amount],Other[G/L Code],MonthlyExpensesSummary[[#This Row],[G/L Code]],Other[Date Check Request Initiated],"&gt;="&amp;DATEVALUE(MonthlyExpensesSummary[[#Headers],[August]]&amp;" 1, "&amp;_YEAR),Other[Date Check Request Initiated],"&lt;="&amp;K$4)</f>
        <v>0</v>
      </c>
      <c r="L10" s="12">
        <f>SUMIFS(ItemizedExpenses[Check Amount],ItemizedExpenses[G/L Code],MonthlyExpensesSummary[[#This Row],[G/L Code]],ItemizedExpenses[Invoice Date],"&gt;="&amp;L$3,ItemizedExpenses[Invoice Date],"&lt;="&amp;L$4)+SUMIFS(Other[Check Amount],Other[G/L Code],MonthlyExpensesSummary[[#This Row],[G/L Code]],Other[Date Check Request Initiated],"&gt;="&amp;DATEVALUE(MonthlyExpensesSummary[[#Headers],[September]]&amp;" 1, "&amp;_YEAR),Other[Date Check Request Initiated],"&lt;="&amp;L$4)</f>
        <v>0</v>
      </c>
      <c r="M10" s="12">
        <f>SUMIFS(ItemizedExpenses[Check Amount],ItemizedExpenses[G/L Code],MonthlyExpensesSummary[[#This Row],[G/L Code]],ItemizedExpenses[Invoice Date],"&gt;="&amp;M$3,ItemizedExpenses[Invoice Date],"&lt;="&amp;M$4)+SUMIFS(Other[Check Amount],Other[G/L Code],MonthlyExpensesSummary[[#This Row],[G/L Code]],Other[Date Check Request Initiated],"&gt;="&amp;DATEVALUE(MonthlyExpensesSummary[[#Headers],[October]]&amp;" 1, "&amp;_YEAR),Other[Date Check Request Initiated],"&lt;="&amp;M$4)</f>
        <v>0</v>
      </c>
      <c r="N10" s="12">
        <f>SUMIFS(ItemizedExpenses[Check Amount],ItemizedExpenses[G/L Code],MonthlyExpensesSummary[[#This Row],[G/L Code]],ItemizedExpenses[Invoice Date],"&gt;="&amp;N$3,ItemizedExpenses[Invoice Date],"&lt;="&amp;N$4)+SUMIFS(Other[Check Amount],Other[G/L Code],MonthlyExpensesSummary[[#This Row],[G/L Code]],Other[Date Check Request Initiated],"&gt;="&amp;DATEVALUE(MonthlyExpensesSummary[[#Headers],[November]]&amp;" 1, "&amp;_YEAR),Other[Date Check Request Initiated],"&lt;="&amp;N$4)</f>
        <v>0</v>
      </c>
      <c r="O10" s="12">
        <f>SUMIFS(ItemizedExpenses[Check Amount],ItemizedExpenses[G/L Code],MonthlyExpensesSummary[[#This Row],[G/L Code]],ItemizedExpenses[Invoice Date],"&gt;="&amp;O$3,ItemizedExpenses[Invoice Date],"&lt;="&amp;O$4)+SUMIFS(Other[Check Amount],Other[G/L Code],MonthlyExpensesSummary[[#This Row],[G/L Code]],Other[Date Check Request Initiated],"&gt;="&amp;DATEVALUE(MonthlyExpensesSummary[[#Headers],[December]]&amp;" 1, "&amp;_YEAR),Other[Date Check Request Initiated],"&lt;="&amp;O$4)</f>
        <v>0</v>
      </c>
      <c r="P10" s="12">
        <f>SUM(MonthlyExpensesSummary[[#This Row],[January]:[December]])</f>
        <v>0</v>
      </c>
      <c r="Q10" s="8"/>
    </row>
    <row r="11" spans="2:17" ht="30" customHeight="1" x14ac:dyDescent="0.25">
      <c r="B11" s="14">
        <v>6000</v>
      </c>
      <c r="C11" s="7" t="s">
        <v>11</v>
      </c>
      <c r="D11" s="12">
        <f>SUMIFS(ItemizedExpenses[Check Amount],ItemizedExpenses[G/L Code],MonthlyExpensesSummary[[#This Row],[G/L Code]],ItemizedExpenses[Invoice Date],"&gt;="&amp;D$3,ItemizedExpenses[Invoice Date],"&lt;="&amp;D$4)+SUMIFS(Other[Check Amount],Other[G/L Code],MonthlyExpensesSummary[[#This Row],[G/L Code]],Other[Date Check Request Initiated],"&gt;="&amp;DATEVALUE(MonthlyExpensesSummary[[#Headers],[January]]&amp;" 1, "&amp;_YEAR),Other[Date Check Request Initiated],"&lt;="&amp;D$4)</f>
        <v>0</v>
      </c>
      <c r="E11" s="12">
        <f>SUMIFS(ItemizedExpenses[Check Amount],ItemizedExpenses[G/L Code],MonthlyExpensesSummary[[#This Row],[G/L Code]],ItemizedExpenses[Invoice Date],"&gt;="&amp;E$3,ItemizedExpenses[Invoice Date],"&lt;="&amp;E$4)+SUMIFS(Other[Check Amount],Other[G/L Code],MonthlyExpensesSummary[[#This Row],[G/L Code]],Other[Date Check Request Initiated],"&gt;="&amp;DATEVALUE(MonthlyExpensesSummary[[#Headers],[February]]&amp;" 1, "&amp;_YEAR),Other[Date Check Request Initiated],"&lt;="&amp;E$4)</f>
        <v>0</v>
      </c>
      <c r="F11" s="12">
        <f>SUMIFS(ItemizedExpenses[Check Amount],ItemizedExpenses[G/L Code],MonthlyExpensesSummary[[#This Row],[G/L Code]],ItemizedExpenses[Invoice Date],"&gt;="&amp;F$3,ItemizedExpenses[Invoice Date],"&lt;="&amp;F$4)+SUMIFS(Other[Check Amount],Other[G/L Code],MonthlyExpensesSummary[[#This Row],[G/L Code]],Other[Date Check Request Initiated],"&gt;="&amp;DATEVALUE(MonthlyExpensesSummary[[#Headers],[March]]&amp;" 1, "&amp;_YEAR),Other[Date Check Request Initiated],"&lt;="&amp;F$4)</f>
        <v>0</v>
      </c>
      <c r="G11" s="12">
        <f>SUMIFS(ItemizedExpenses[Check Amount],ItemizedExpenses[G/L Code],MonthlyExpensesSummary[[#This Row],[G/L Code]],ItemizedExpenses[Invoice Date],"&gt;="&amp;G$3,ItemizedExpenses[Invoice Date],"&lt;="&amp;G$4)+SUMIFS(Other[Check Amount],Other[G/L Code],MonthlyExpensesSummary[[#This Row],[G/L Code]],Other[Date Check Request Initiated],"&gt;="&amp;DATEVALUE(MonthlyExpensesSummary[[#Headers],[April]]&amp;" 1, "&amp;_YEAR),Other[Date Check Request Initiated],"&lt;="&amp;G$4)</f>
        <v>0</v>
      </c>
      <c r="H11" s="12">
        <f>SUMIFS(ItemizedExpenses[Check Amount],ItemizedExpenses[G/L Code],MonthlyExpensesSummary[[#This Row],[G/L Code]],ItemizedExpenses[Invoice Date],"&gt;="&amp;H$3,ItemizedExpenses[Invoice Date],"&lt;="&amp;H$4)+SUMIFS(Other[Check Amount],Other[G/L Code],MonthlyExpensesSummary[[#This Row],[G/L Code]],Other[Date Check Request Initiated],"&gt;="&amp;DATEVALUE(MonthlyExpensesSummary[[#Headers],[May]]&amp;" 1, "&amp;_YEAR),Other[Date Check Request Initiated],"&lt;="&amp;H$4)</f>
        <v>0</v>
      </c>
      <c r="I11" s="12">
        <f>SUMIFS(ItemizedExpenses[Check Amount],ItemizedExpenses[G/L Code],MonthlyExpensesSummary[[#This Row],[G/L Code]],ItemizedExpenses[Invoice Date],"&gt;="&amp;I$3,ItemizedExpenses[Invoice Date],"&lt;="&amp;I$4)+SUMIFS(Other[Check Amount],Other[G/L Code],MonthlyExpensesSummary[[#This Row],[G/L Code]],Other[Date Check Request Initiated],"&gt;="&amp;DATEVALUE(MonthlyExpensesSummary[[#Headers],[June]]&amp;" 1, "&amp;_YEAR),Other[Date Check Request Initiated],"&lt;="&amp;I$4)</f>
        <v>0</v>
      </c>
      <c r="J11" s="12">
        <f>SUMIFS(ItemizedExpenses[Check Amount],ItemizedExpenses[G/L Code],MonthlyExpensesSummary[[#This Row],[G/L Code]],ItemizedExpenses[Invoice Date],"&gt;="&amp;J$3,ItemizedExpenses[Invoice Date],"&lt;="&amp;J$4)+SUMIFS(Other[Check Amount],Other[G/L Code],MonthlyExpensesSummary[[#This Row],[G/L Code]],Other[Date Check Request Initiated],"&gt;="&amp;DATEVALUE(MonthlyExpensesSummary[[#Headers],[July]]&amp;" 1, "&amp;_YEAR),Other[Date Check Request Initiated],"&lt;="&amp;J$4)</f>
        <v>0</v>
      </c>
      <c r="K11" s="12">
        <f>SUMIFS(ItemizedExpenses[Check Amount],ItemizedExpenses[G/L Code],MonthlyExpensesSummary[[#This Row],[G/L Code]],ItemizedExpenses[Invoice Date],"&gt;="&amp;K$3,ItemizedExpenses[Invoice Date],"&lt;="&amp;K$4)+SUMIFS(Other[Check Amount],Other[G/L Code],MonthlyExpensesSummary[[#This Row],[G/L Code]],Other[Date Check Request Initiated],"&gt;="&amp;DATEVALUE(MonthlyExpensesSummary[[#Headers],[August]]&amp;" 1, "&amp;_YEAR),Other[Date Check Request Initiated],"&lt;="&amp;K$4)</f>
        <v>0</v>
      </c>
      <c r="L11" s="12">
        <f>SUMIFS(ItemizedExpenses[Check Amount],ItemizedExpenses[G/L Code],MonthlyExpensesSummary[[#This Row],[G/L Code]],ItemizedExpenses[Invoice Date],"&gt;="&amp;L$3,ItemizedExpenses[Invoice Date],"&lt;="&amp;L$4)+SUMIFS(Other[Check Amount],Other[G/L Code],MonthlyExpensesSummary[[#This Row],[G/L Code]],Other[Date Check Request Initiated],"&gt;="&amp;DATEVALUE(MonthlyExpensesSummary[[#Headers],[September]]&amp;" 1, "&amp;_YEAR),Other[Date Check Request Initiated],"&lt;="&amp;L$4)</f>
        <v>0</v>
      </c>
      <c r="M11" s="12">
        <f>SUMIFS(ItemizedExpenses[Check Amount],ItemizedExpenses[G/L Code],MonthlyExpensesSummary[[#This Row],[G/L Code]],ItemizedExpenses[Invoice Date],"&gt;="&amp;M$3,ItemizedExpenses[Invoice Date],"&lt;="&amp;M$4)+SUMIFS(Other[Check Amount],Other[G/L Code],MonthlyExpensesSummary[[#This Row],[G/L Code]],Other[Date Check Request Initiated],"&gt;="&amp;DATEVALUE(MonthlyExpensesSummary[[#Headers],[October]]&amp;" 1, "&amp;_YEAR),Other[Date Check Request Initiated],"&lt;="&amp;M$4)</f>
        <v>0</v>
      </c>
      <c r="N11" s="12">
        <f>SUMIFS(ItemizedExpenses[Check Amount],ItemizedExpenses[G/L Code],MonthlyExpensesSummary[[#This Row],[G/L Code]],ItemizedExpenses[Invoice Date],"&gt;="&amp;N$3,ItemizedExpenses[Invoice Date],"&lt;="&amp;N$4)+SUMIFS(Other[Check Amount],Other[G/L Code],MonthlyExpensesSummary[[#This Row],[G/L Code]],Other[Date Check Request Initiated],"&gt;="&amp;DATEVALUE(MonthlyExpensesSummary[[#Headers],[November]]&amp;" 1, "&amp;_YEAR),Other[Date Check Request Initiated],"&lt;="&amp;N$4)</f>
        <v>0</v>
      </c>
      <c r="O11" s="12">
        <f>SUMIFS(ItemizedExpenses[Check Amount],ItemizedExpenses[G/L Code],MonthlyExpensesSummary[[#This Row],[G/L Code]],ItemizedExpenses[Invoice Date],"&gt;="&amp;O$3,ItemizedExpenses[Invoice Date],"&lt;="&amp;O$4)+SUMIFS(Other[Check Amount],Other[G/L Code],MonthlyExpensesSummary[[#This Row],[G/L Code]],Other[Date Check Request Initiated],"&gt;="&amp;DATEVALUE(MonthlyExpensesSummary[[#Headers],[December]]&amp;" 1, "&amp;_YEAR),Other[Date Check Request Initiated],"&lt;="&amp;O$4)</f>
        <v>0</v>
      </c>
      <c r="P11" s="12">
        <f>SUM(MonthlyExpensesSummary[[#This Row],[January]:[December]])</f>
        <v>0</v>
      </c>
      <c r="Q11" s="8"/>
    </row>
    <row r="12" spans="2:17" ht="30" customHeight="1" x14ac:dyDescent="0.25">
      <c r="B12" s="14">
        <v>7000</v>
      </c>
      <c r="C12" s="7" t="s">
        <v>12</v>
      </c>
      <c r="D12" s="12">
        <f>SUMIFS(ItemizedExpenses[Check Amount],ItemizedExpenses[G/L Code],MonthlyExpensesSummary[[#This Row],[G/L Code]],ItemizedExpenses[Invoice Date],"&gt;="&amp;D$3,ItemizedExpenses[Invoice Date],"&lt;="&amp;D$4)+SUMIFS(Other[Check Amount],Other[G/L Code],MonthlyExpensesSummary[[#This Row],[G/L Code]],Other[Date Check Request Initiated],"&gt;="&amp;DATEVALUE(MonthlyExpensesSummary[[#Headers],[January]]&amp;" 1, "&amp;_YEAR),Other[Date Check Request Initiated],"&lt;="&amp;D$4)</f>
        <v>0</v>
      </c>
      <c r="E12" s="12">
        <f>SUMIFS(ItemizedExpenses[Check Amount],ItemizedExpenses[G/L Code],MonthlyExpensesSummary[[#This Row],[G/L Code]],ItemizedExpenses[Invoice Date],"&gt;="&amp;E$3,ItemizedExpenses[Invoice Date],"&lt;="&amp;E$4)+SUMIFS(Other[Check Amount],Other[G/L Code],MonthlyExpensesSummary[[#This Row],[G/L Code]],Other[Date Check Request Initiated],"&gt;="&amp;DATEVALUE(MonthlyExpensesSummary[[#Headers],[February]]&amp;" 1, "&amp;_YEAR),Other[Date Check Request Initiated],"&lt;="&amp;E$4)</f>
        <v>0</v>
      </c>
      <c r="F12" s="12">
        <f>SUMIFS(ItemizedExpenses[Check Amount],ItemizedExpenses[G/L Code],MonthlyExpensesSummary[[#This Row],[G/L Code]],ItemizedExpenses[Invoice Date],"&gt;="&amp;F$3,ItemizedExpenses[Invoice Date],"&lt;="&amp;F$4)+SUMIFS(Other[Check Amount],Other[G/L Code],MonthlyExpensesSummary[[#This Row],[G/L Code]],Other[Date Check Request Initiated],"&gt;="&amp;DATEVALUE(MonthlyExpensesSummary[[#Headers],[March]]&amp;" 1, "&amp;_YEAR),Other[Date Check Request Initiated],"&lt;="&amp;F$4)</f>
        <v>0</v>
      </c>
      <c r="G12" s="12">
        <f>SUMIFS(ItemizedExpenses[Check Amount],ItemizedExpenses[G/L Code],MonthlyExpensesSummary[[#This Row],[G/L Code]],ItemizedExpenses[Invoice Date],"&gt;="&amp;G$3,ItemizedExpenses[Invoice Date],"&lt;="&amp;G$4)+SUMIFS(Other[Check Amount],Other[G/L Code],MonthlyExpensesSummary[[#This Row],[G/L Code]],Other[Date Check Request Initiated],"&gt;="&amp;DATEVALUE(MonthlyExpensesSummary[[#Headers],[April]]&amp;" 1, "&amp;_YEAR),Other[Date Check Request Initiated],"&lt;="&amp;G$4)</f>
        <v>0</v>
      </c>
      <c r="H12" s="12">
        <f>SUMIFS(ItemizedExpenses[Check Amount],ItemizedExpenses[G/L Code],MonthlyExpensesSummary[[#This Row],[G/L Code]],ItemizedExpenses[Invoice Date],"&gt;="&amp;H$3,ItemizedExpenses[Invoice Date],"&lt;="&amp;H$4)+SUMIFS(Other[Check Amount],Other[G/L Code],MonthlyExpensesSummary[[#This Row],[G/L Code]],Other[Date Check Request Initiated],"&gt;="&amp;DATEVALUE(MonthlyExpensesSummary[[#Headers],[May]]&amp;" 1, "&amp;_YEAR),Other[Date Check Request Initiated],"&lt;="&amp;H$4)</f>
        <v>0</v>
      </c>
      <c r="I12" s="12">
        <f>SUMIFS(ItemizedExpenses[Check Amount],ItemizedExpenses[G/L Code],MonthlyExpensesSummary[[#This Row],[G/L Code]],ItemizedExpenses[Invoice Date],"&gt;="&amp;I$3,ItemizedExpenses[Invoice Date],"&lt;="&amp;I$4)+SUMIFS(Other[Check Amount],Other[G/L Code],MonthlyExpensesSummary[[#This Row],[G/L Code]],Other[Date Check Request Initiated],"&gt;="&amp;DATEVALUE(MonthlyExpensesSummary[[#Headers],[June]]&amp;" 1, "&amp;_YEAR),Other[Date Check Request Initiated],"&lt;="&amp;I$4)</f>
        <v>0</v>
      </c>
      <c r="J12" s="12">
        <f>SUMIFS(ItemizedExpenses[Check Amount],ItemizedExpenses[G/L Code],MonthlyExpensesSummary[[#This Row],[G/L Code]],ItemizedExpenses[Invoice Date],"&gt;="&amp;J$3,ItemizedExpenses[Invoice Date],"&lt;="&amp;J$4)+SUMIFS(Other[Check Amount],Other[G/L Code],MonthlyExpensesSummary[[#This Row],[G/L Code]],Other[Date Check Request Initiated],"&gt;="&amp;DATEVALUE(MonthlyExpensesSummary[[#Headers],[July]]&amp;" 1, "&amp;_YEAR),Other[Date Check Request Initiated],"&lt;="&amp;J$4)</f>
        <v>0</v>
      </c>
      <c r="K12" s="12">
        <f>SUMIFS(ItemizedExpenses[Check Amount],ItemizedExpenses[G/L Code],MonthlyExpensesSummary[[#This Row],[G/L Code]],ItemizedExpenses[Invoice Date],"&gt;="&amp;K$3,ItemizedExpenses[Invoice Date],"&lt;="&amp;K$4)+SUMIFS(Other[Check Amount],Other[G/L Code],MonthlyExpensesSummary[[#This Row],[G/L Code]],Other[Date Check Request Initiated],"&gt;="&amp;DATEVALUE(MonthlyExpensesSummary[[#Headers],[August]]&amp;" 1, "&amp;_YEAR),Other[Date Check Request Initiated],"&lt;="&amp;K$4)</f>
        <v>0</v>
      </c>
      <c r="L12" s="12">
        <f>SUMIFS(ItemizedExpenses[Check Amount],ItemizedExpenses[G/L Code],MonthlyExpensesSummary[[#This Row],[G/L Code]],ItemizedExpenses[Invoice Date],"&gt;="&amp;L$3,ItemizedExpenses[Invoice Date],"&lt;="&amp;L$4)+SUMIFS(Other[Check Amount],Other[G/L Code],MonthlyExpensesSummary[[#This Row],[G/L Code]],Other[Date Check Request Initiated],"&gt;="&amp;DATEVALUE(MonthlyExpensesSummary[[#Headers],[September]]&amp;" 1, "&amp;_YEAR),Other[Date Check Request Initiated],"&lt;="&amp;L$4)</f>
        <v>0</v>
      </c>
      <c r="M12" s="12">
        <f>SUMIFS(ItemizedExpenses[Check Amount],ItemizedExpenses[G/L Code],MonthlyExpensesSummary[[#This Row],[G/L Code]],ItemizedExpenses[Invoice Date],"&gt;="&amp;M$3,ItemizedExpenses[Invoice Date],"&lt;="&amp;M$4)+SUMIFS(Other[Check Amount],Other[G/L Code],MonthlyExpensesSummary[[#This Row],[G/L Code]],Other[Date Check Request Initiated],"&gt;="&amp;DATEVALUE(MonthlyExpensesSummary[[#Headers],[October]]&amp;" 1, "&amp;_YEAR),Other[Date Check Request Initiated],"&lt;="&amp;M$4)</f>
        <v>0</v>
      </c>
      <c r="N12" s="12">
        <f>SUMIFS(ItemizedExpenses[Check Amount],ItemizedExpenses[G/L Code],MonthlyExpensesSummary[[#This Row],[G/L Code]],ItemizedExpenses[Invoice Date],"&gt;="&amp;N$3,ItemizedExpenses[Invoice Date],"&lt;="&amp;N$4)+SUMIFS(Other[Check Amount],Other[G/L Code],MonthlyExpensesSummary[[#This Row],[G/L Code]],Other[Date Check Request Initiated],"&gt;="&amp;DATEVALUE(MonthlyExpensesSummary[[#Headers],[November]]&amp;" 1, "&amp;_YEAR),Other[Date Check Request Initiated],"&lt;="&amp;N$4)</f>
        <v>0</v>
      </c>
      <c r="O12" s="12">
        <f>SUMIFS(ItemizedExpenses[Check Amount],ItemizedExpenses[G/L Code],MonthlyExpensesSummary[[#This Row],[G/L Code]],ItemizedExpenses[Invoice Date],"&gt;="&amp;O$3,ItemizedExpenses[Invoice Date],"&lt;="&amp;O$4)+SUMIFS(Other[Check Amount],Other[G/L Code],MonthlyExpensesSummary[[#This Row],[G/L Code]],Other[Date Check Request Initiated],"&gt;="&amp;DATEVALUE(MonthlyExpensesSummary[[#Headers],[December]]&amp;" 1, "&amp;_YEAR),Other[Date Check Request Initiated],"&lt;="&amp;O$4)</f>
        <v>0</v>
      </c>
      <c r="P12" s="12">
        <f>SUM(MonthlyExpensesSummary[[#This Row],[January]:[December]])</f>
        <v>0</v>
      </c>
      <c r="Q12" s="8"/>
    </row>
    <row r="13" spans="2:17" ht="30" customHeight="1" x14ac:dyDescent="0.25">
      <c r="B13" s="14">
        <v>8000</v>
      </c>
      <c r="C13" s="7" t="s">
        <v>13</v>
      </c>
      <c r="D13" s="12">
        <f>SUMIFS(ItemizedExpenses[Check Amount],ItemizedExpenses[G/L Code],MonthlyExpensesSummary[[#This Row],[G/L Code]],ItemizedExpenses[Invoice Date],"&gt;="&amp;D$3,ItemizedExpenses[Invoice Date],"&lt;="&amp;D$4)+SUMIFS(Other[Check Amount],Other[G/L Code],MonthlyExpensesSummary[[#This Row],[G/L Code]],Other[Date Check Request Initiated],"&gt;="&amp;DATEVALUE(MonthlyExpensesSummary[[#Headers],[January]]&amp;" 1, "&amp;_YEAR),Other[Date Check Request Initiated],"&lt;="&amp;D$4)</f>
        <v>0</v>
      </c>
      <c r="E13" s="12">
        <f>SUMIFS(ItemizedExpenses[Check Amount],ItemizedExpenses[G/L Code],MonthlyExpensesSummary[[#This Row],[G/L Code]],ItemizedExpenses[Invoice Date],"&gt;="&amp;E$3,ItemizedExpenses[Invoice Date],"&lt;="&amp;E$4)+SUMIFS(Other[Check Amount],Other[G/L Code],MonthlyExpensesSummary[[#This Row],[G/L Code]],Other[Date Check Request Initiated],"&gt;="&amp;DATEVALUE(MonthlyExpensesSummary[[#Headers],[February]]&amp;" 1, "&amp;_YEAR),Other[Date Check Request Initiated],"&lt;="&amp;E$4)</f>
        <v>0</v>
      </c>
      <c r="F13" s="12">
        <f>SUMIFS(ItemizedExpenses[Check Amount],ItemizedExpenses[G/L Code],MonthlyExpensesSummary[[#This Row],[G/L Code]],ItemizedExpenses[Invoice Date],"&gt;="&amp;F$3,ItemizedExpenses[Invoice Date],"&lt;="&amp;F$4)+SUMIFS(Other[Check Amount],Other[G/L Code],MonthlyExpensesSummary[[#This Row],[G/L Code]],Other[Date Check Request Initiated],"&gt;="&amp;DATEVALUE(MonthlyExpensesSummary[[#Headers],[March]]&amp;" 1, "&amp;_YEAR),Other[Date Check Request Initiated],"&lt;="&amp;F$4)</f>
        <v>0</v>
      </c>
      <c r="G13" s="12">
        <f>SUMIFS(ItemizedExpenses[Check Amount],ItemizedExpenses[G/L Code],MonthlyExpensesSummary[[#This Row],[G/L Code]],ItemizedExpenses[Invoice Date],"&gt;="&amp;G$3,ItemizedExpenses[Invoice Date],"&lt;="&amp;G$4)+SUMIFS(Other[Check Amount],Other[G/L Code],MonthlyExpensesSummary[[#This Row],[G/L Code]],Other[Date Check Request Initiated],"&gt;="&amp;DATEVALUE(MonthlyExpensesSummary[[#Headers],[April]]&amp;" 1, "&amp;_YEAR),Other[Date Check Request Initiated],"&lt;="&amp;G$4)</f>
        <v>0</v>
      </c>
      <c r="H13" s="12">
        <f>SUMIFS(ItemizedExpenses[Check Amount],ItemizedExpenses[G/L Code],MonthlyExpensesSummary[[#This Row],[G/L Code]],ItemizedExpenses[Invoice Date],"&gt;="&amp;H$3,ItemizedExpenses[Invoice Date],"&lt;="&amp;H$4)+SUMIFS(Other[Check Amount],Other[G/L Code],MonthlyExpensesSummary[[#This Row],[G/L Code]],Other[Date Check Request Initiated],"&gt;="&amp;DATEVALUE(MonthlyExpensesSummary[[#Headers],[May]]&amp;" 1, "&amp;_YEAR),Other[Date Check Request Initiated],"&lt;="&amp;H$4)</f>
        <v>0</v>
      </c>
      <c r="I13" s="12">
        <f>SUMIFS(ItemizedExpenses[Check Amount],ItemizedExpenses[G/L Code],MonthlyExpensesSummary[[#This Row],[G/L Code]],ItemizedExpenses[Invoice Date],"&gt;="&amp;I$3,ItemizedExpenses[Invoice Date],"&lt;="&amp;I$4)+SUMIFS(Other[Check Amount],Other[G/L Code],MonthlyExpensesSummary[[#This Row],[G/L Code]],Other[Date Check Request Initiated],"&gt;="&amp;DATEVALUE(MonthlyExpensesSummary[[#Headers],[June]]&amp;" 1, "&amp;_YEAR),Other[Date Check Request Initiated],"&lt;="&amp;I$4)</f>
        <v>0</v>
      </c>
      <c r="J13" s="12">
        <f>SUMIFS(ItemizedExpenses[Check Amount],ItemizedExpenses[G/L Code],MonthlyExpensesSummary[[#This Row],[G/L Code]],ItemizedExpenses[Invoice Date],"&gt;="&amp;J$3,ItemizedExpenses[Invoice Date],"&lt;="&amp;J$4)+SUMIFS(Other[Check Amount],Other[G/L Code],MonthlyExpensesSummary[[#This Row],[G/L Code]],Other[Date Check Request Initiated],"&gt;="&amp;DATEVALUE(MonthlyExpensesSummary[[#Headers],[July]]&amp;" 1, "&amp;_YEAR),Other[Date Check Request Initiated],"&lt;="&amp;J$4)</f>
        <v>0</v>
      </c>
      <c r="K13" s="12">
        <f>SUMIFS(ItemizedExpenses[Check Amount],ItemizedExpenses[G/L Code],MonthlyExpensesSummary[[#This Row],[G/L Code]],ItemizedExpenses[Invoice Date],"&gt;="&amp;K$3,ItemizedExpenses[Invoice Date],"&lt;="&amp;K$4)+SUMIFS(Other[Check Amount],Other[G/L Code],MonthlyExpensesSummary[[#This Row],[G/L Code]],Other[Date Check Request Initiated],"&gt;="&amp;DATEVALUE(MonthlyExpensesSummary[[#Headers],[August]]&amp;" 1, "&amp;_YEAR),Other[Date Check Request Initiated],"&lt;="&amp;K$4)</f>
        <v>0</v>
      </c>
      <c r="L13" s="12">
        <f>SUMIFS(ItemizedExpenses[Check Amount],ItemizedExpenses[G/L Code],MonthlyExpensesSummary[[#This Row],[G/L Code]],ItemizedExpenses[Invoice Date],"&gt;="&amp;L$3,ItemizedExpenses[Invoice Date],"&lt;="&amp;L$4)+SUMIFS(Other[Check Amount],Other[G/L Code],MonthlyExpensesSummary[[#This Row],[G/L Code]],Other[Date Check Request Initiated],"&gt;="&amp;DATEVALUE(MonthlyExpensesSummary[[#Headers],[September]]&amp;" 1, "&amp;_YEAR),Other[Date Check Request Initiated],"&lt;="&amp;L$4)</f>
        <v>0</v>
      </c>
      <c r="M13" s="12">
        <f>SUMIFS(ItemizedExpenses[Check Amount],ItemizedExpenses[G/L Code],MonthlyExpensesSummary[[#This Row],[G/L Code]],ItemizedExpenses[Invoice Date],"&gt;="&amp;M$3,ItemizedExpenses[Invoice Date],"&lt;="&amp;M$4)+SUMIFS(Other[Check Amount],Other[G/L Code],MonthlyExpensesSummary[[#This Row],[G/L Code]],Other[Date Check Request Initiated],"&gt;="&amp;DATEVALUE(MonthlyExpensesSummary[[#Headers],[October]]&amp;" 1, "&amp;_YEAR),Other[Date Check Request Initiated],"&lt;="&amp;M$4)</f>
        <v>0</v>
      </c>
      <c r="N13" s="12">
        <f>SUMIFS(ItemizedExpenses[Check Amount],ItemizedExpenses[G/L Code],MonthlyExpensesSummary[[#This Row],[G/L Code]],ItemizedExpenses[Invoice Date],"&gt;="&amp;N$3,ItemizedExpenses[Invoice Date],"&lt;="&amp;N$4)+SUMIFS(Other[Check Amount],Other[G/L Code],MonthlyExpensesSummary[[#This Row],[G/L Code]],Other[Date Check Request Initiated],"&gt;="&amp;DATEVALUE(MonthlyExpensesSummary[[#Headers],[November]]&amp;" 1, "&amp;_YEAR),Other[Date Check Request Initiated],"&lt;="&amp;N$4)</f>
        <v>0</v>
      </c>
      <c r="O13" s="12">
        <f>SUMIFS(ItemizedExpenses[Check Amount],ItemizedExpenses[G/L Code],MonthlyExpensesSummary[[#This Row],[G/L Code]],ItemizedExpenses[Invoice Date],"&gt;="&amp;O$3,ItemizedExpenses[Invoice Date],"&lt;="&amp;O$4)+SUMIFS(Other[Check Amount],Other[G/L Code],MonthlyExpensesSummary[[#This Row],[G/L Code]],Other[Date Check Request Initiated],"&gt;="&amp;DATEVALUE(MonthlyExpensesSummary[[#Headers],[December]]&amp;" 1, "&amp;_YEAR),Other[Date Check Request Initiated],"&lt;="&amp;O$4)</f>
        <v>0</v>
      </c>
      <c r="P13" s="12">
        <f>SUM(MonthlyExpensesSummary[[#This Row],[January]:[December]])</f>
        <v>0</v>
      </c>
      <c r="Q13" s="8"/>
    </row>
    <row r="14" spans="2:17" ht="30" customHeight="1" x14ac:dyDescent="0.25">
      <c r="B14" s="14">
        <v>9000</v>
      </c>
      <c r="C14" s="7" t="s">
        <v>14</v>
      </c>
      <c r="D14" s="12">
        <f>SUMIFS(ItemizedExpenses[Check Amount],ItemizedExpenses[G/L Code],MonthlyExpensesSummary[[#This Row],[G/L Code]],ItemizedExpenses[Invoice Date],"&gt;="&amp;D$3,ItemizedExpenses[Invoice Date],"&lt;="&amp;D$4)+SUMIFS(Other[Check Amount],Other[G/L Code],MonthlyExpensesSummary[[#This Row],[G/L Code]],Other[Date Check Request Initiated],"&gt;="&amp;DATEVALUE(MonthlyExpensesSummary[[#Headers],[January]]&amp;" 1, "&amp;_YEAR),Other[Date Check Request Initiated],"&lt;="&amp;D$4)</f>
        <v>0</v>
      </c>
      <c r="E14" s="12">
        <f>SUMIFS(ItemizedExpenses[Check Amount],ItemizedExpenses[G/L Code],MonthlyExpensesSummary[[#This Row],[G/L Code]],ItemizedExpenses[Invoice Date],"&gt;="&amp;E$3,ItemizedExpenses[Invoice Date],"&lt;="&amp;E$4)+SUMIFS(Other[Check Amount],Other[G/L Code],MonthlyExpensesSummary[[#This Row],[G/L Code]],Other[Date Check Request Initiated],"&gt;="&amp;DATEVALUE(MonthlyExpensesSummary[[#Headers],[February]]&amp;" 1, "&amp;_YEAR),Other[Date Check Request Initiated],"&lt;="&amp;E$4)</f>
        <v>0</v>
      </c>
      <c r="F14" s="12">
        <f>SUMIFS(ItemizedExpenses[Check Amount],ItemizedExpenses[G/L Code],MonthlyExpensesSummary[[#This Row],[G/L Code]],ItemizedExpenses[Invoice Date],"&gt;="&amp;F$3,ItemizedExpenses[Invoice Date],"&lt;="&amp;F$4)+SUMIFS(Other[Check Amount],Other[G/L Code],MonthlyExpensesSummary[[#This Row],[G/L Code]],Other[Date Check Request Initiated],"&gt;="&amp;DATEVALUE(MonthlyExpensesSummary[[#Headers],[March]]&amp;" 1, "&amp;_YEAR),Other[Date Check Request Initiated],"&lt;="&amp;F$4)</f>
        <v>0</v>
      </c>
      <c r="G14" s="12">
        <f>SUMIFS(ItemizedExpenses[Check Amount],ItemizedExpenses[G/L Code],MonthlyExpensesSummary[[#This Row],[G/L Code]],ItemizedExpenses[Invoice Date],"&gt;="&amp;G$3,ItemizedExpenses[Invoice Date],"&lt;="&amp;G$4)+SUMIFS(Other[Check Amount],Other[G/L Code],MonthlyExpensesSummary[[#This Row],[G/L Code]],Other[Date Check Request Initiated],"&gt;="&amp;DATEVALUE(MonthlyExpensesSummary[[#Headers],[April]]&amp;" 1, "&amp;_YEAR),Other[Date Check Request Initiated],"&lt;="&amp;G$4)</f>
        <v>0</v>
      </c>
      <c r="H14" s="12">
        <f>SUMIFS(ItemizedExpenses[Check Amount],ItemizedExpenses[G/L Code],MonthlyExpensesSummary[[#This Row],[G/L Code]],ItemizedExpenses[Invoice Date],"&gt;="&amp;H$3,ItemizedExpenses[Invoice Date],"&lt;="&amp;H$4)+SUMIFS(Other[Check Amount],Other[G/L Code],MonthlyExpensesSummary[[#This Row],[G/L Code]],Other[Date Check Request Initiated],"&gt;="&amp;DATEVALUE(MonthlyExpensesSummary[[#Headers],[May]]&amp;" 1, "&amp;_YEAR),Other[Date Check Request Initiated],"&lt;="&amp;H$4)</f>
        <v>0</v>
      </c>
      <c r="I14" s="12">
        <f>SUMIFS(ItemizedExpenses[Check Amount],ItemizedExpenses[G/L Code],MonthlyExpensesSummary[[#This Row],[G/L Code]],ItemizedExpenses[Invoice Date],"&gt;="&amp;I$3,ItemizedExpenses[Invoice Date],"&lt;="&amp;I$4)+SUMIFS(Other[Check Amount],Other[G/L Code],MonthlyExpensesSummary[[#This Row],[G/L Code]],Other[Date Check Request Initiated],"&gt;="&amp;DATEVALUE(MonthlyExpensesSummary[[#Headers],[June]]&amp;" 1, "&amp;_YEAR),Other[Date Check Request Initiated],"&lt;="&amp;I$4)</f>
        <v>0</v>
      </c>
      <c r="J14" s="12">
        <f>SUMIFS(ItemizedExpenses[Check Amount],ItemizedExpenses[G/L Code],MonthlyExpensesSummary[[#This Row],[G/L Code]],ItemizedExpenses[Invoice Date],"&gt;="&amp;J$3,ItemizedExpenses[Invoice Date],"&lt;="&amp;J$4)+SUMIFS(Other[Check Amount],Other[G/L Code],MonthlyExpensesSummary[[#This Row],[G/L Code]],Other[Date Check Request Initiated],"&gt;="&amp;DATEVALUE(MonthlyExpensesSummary[[#Headers],[July]]&amp;" 1, "&amp;_YEAR),Other[Date Check Request Initiated],"&lt;="&amp;J$4)</f>
        <v>0</v>
      </c>
      <c r="K14" s="12">
        <f>SUMIFS(ItemizedExpenses[Check Amount],ItemizedExpenses[G/L Code],MonthlyExpensesSummary[[#This Row],[G/L Code]],ItemizedExpenses[Invoice Date],"&gt;="&amp;K$3,ItemizedExpenses[Invoice Date],"&lt;="&amp;K$4)+SUMIFS(Other[Check Amount],Other[G/L Code],MonthlyExpensesSummary[[#This Row],[G/L Code]],Other[Date Check Request Initiated],"&gt;="&amp;DATEVALUE(MonthlyExpensesSummary[[#Headers],[August]]&amp;" 1, "&amp;_YEAR),Other[Date Check Request Initiated],"&lt;="&amp;K$4)</f>
        <v>0</v>
      </c>
      <c r="L14" s="12">
        <f>SUMIFS(ItemizedExpenses[Check Amount],ItemizedExpenses[G/L Code],MonthlyExpensesSummary[[#This Row],[G/L Code]],ItemizedExpenses[Invoice Date],"&gt;="&amp;L$3,ItemizedExpenses[Invoice Date],"&lt;="&amp;L$4)+SUMIFS(Other[Check Amount],Other[G/L Code],MonthlyExpensesSummary[[#This Row],[G/L Code]],Other[Date Check Request Initiated],"&gt;="&amp;DATEVALUE(MonthlyExpensesSummary[[#Headers],[September]]&amp;" 1, "&amp;_YEAR),Other[Date Check Request Initiated],"&lt;="&amp;L$4)</f>
        <v>0</v>
      </c>
      <c r="M14" s="12">
        <f>SUMIFS(ItemizedExpenses[Check Amount],ItemizedExpenses[G/L Code],MonthlyExpensesSummary[[#This Row],[G/L Code]],ItemizedExpenses[Invoice Date],"&gt;="&amp;M$3,ItemizedExpenses[Invoice Date],"&lt;="&amp;M$4)+SUMIFS(Other[Check Amount],Other[G/L Code],MonthlyExpensesSummary[[#This Row],[G/L Code]],Other[Date Check Request Initiated],"&gt;="&amp;DATEVALUE(MonthlyExpensesSummary[[#Headers],[October]]&amp;" 1, "&amp;_YEAR),Other[Date Check Request Initiated],"&lt;="&amp;M$4)</f>
        <v>0</v>
      </c>
      <c r="N14" s="12">
        <f>SUMIFS(ItemizedExpenses[Check Amount],ItemizedExpenses[G/L Code],MonthlyExpensesSummary[[#This Row],[G/L Code]],ItemizedExpenses[Invoice Date],"&gt;="&amp;N$3,ItemizedExpenses[Invoice Date],"&lt;="&amp;N$4)+SUMIFS(Other[Check Amount],Other[G/L Code],MonthlyExpensesSummary[[#This Row],[G/L Code]],Other[Date Check Request Initiated],"&gt;="&amp;DATEVALUE(MonthlyExpensesSummary[[#Headers],[November]]&amp;" 1, "&amp;_YEAR),Other[Date Check Request Initiated],"&lt;="&amp;N$4)</f>
        <v>0</v>
      </c>
      <c r="O14" s="12">
        <f>SUMIFS(ItemizedExpenses[Check Amount],ItemizedExpenses[G/L Code],MonthlyExpensesSummary[[#This Row],[G/L Code]],ItemizedExpenses[Invoice Date],"&gt;="&amp;O$3,ItemizedExpenses[Invoice Date],"&lt;="&amp;O$4)+SUMIFS(Other[Check Amount],Other[G/L Code],MonthlyExpensesSummary[[#This Row],[G/L Code]],Other[Date Check Request Initiated],"&gt;="&amp;DATEVALUE(MonthlyExpensesSummary[[#Headers],[December]]&amp;" 1, "&amp;_YEAR),Other[Date Check Request Initiated],"&lt;="&amp;O$4)</f>
        <v>0</v>
      </c>
      <c r="P14" s="12">
        <f>SUM(MonthlyExpensesSummary[[#This Row],[January]:[December]])</f>
        <v>0</v>
      </c>
      <c r="Q14" s="8"/>
    </row>
    <row r="15" spans="2:17" ht="30" customHeight="1" x14ac:dyDescent="0.25">
      <c r="B15" s="14">
        <v>10000</v>
      </c>
      <c r="C15" s="7" t="s">
        <v>15</v>
      </c>
      <c r="D15" s="12">
        <f>SUMIFS(ItemizedExpenses[Check Amount],ItemizedExpenses[G/L Code],MonthlyExpensesSummary[[#This Row],[G/L Code]],ItemizedExpenses[Invoice Date],"&gt;="&amp;D$3,ItemizedExpenses[Invoice Date],"&lt;="&amp;D$4)+SUMIFS(Other[Check Amount],Other[G/L Code],MonthlyExpensesSummary[[#This Row],[G/L Code]],Other[Date Check Request Initiated],"&gt;="&amp;DATEVALUE(MonthlyExpensesSummary[[#Headers],[January]]&amp;" 1, "&amp;_YEAR),Other[Date Check Request Initiated],"&lt;="&amp;D$4)</f>
        <v>0</v>
      </c>
      <c r="E15" s="12">
        <f>SUMIFS(ItemizedExpenses[Check Amount],ItemizedExpenses[G/L Code],MonthlyExpensesSummary[[#This Row],[G/L Code]],ItemizedExpenses[Invoice Date],"&gt;="&amp;E$3,ItemizedExpenses[Invoice Date],"&lt;="&amp;E$4)+SUMIFS(Other[Check Amount],Other[G/L Code],MonthlyExpensesSummary[[#This Row],[G/L Code]],Other[Date Check Request Initiated],"&gt;="&amp;DATEVALUE(MonthlyExpensesSummary[[#Headers],[February]]&amp;" 1, "&amp;_YEAR),Other[Date Check Request Initiated],"&lt;="&amp;E$4)</f>
        <v>0</v>
      </c>
      <c r="F15" s="12">
        <f>SUMIFS(ItemizedExpenses[Check Amount],ItemizedExpenses[G/L Code],MonthlyExpensesSummary[[#This Row],[G/L Code]],ItemizedExpenses[Invoice Date],"&gt;="&amp;F$3,ItemizedExpenses[Invoice Date],"&lt;="&amp;F$4)+SUMIFS(Other[Check Amount],Other[G/L Code],MonthlyExpensesSummary[[#This Row],[G/L Code]],Other[Date Check Request Initiated],"&gt;="&amp;DATEVALUE(MonthlyExpensesSummary[[#Headers],[March]]&amp;" 1, "&amp;_YEAR),Other[Date Check Request Initiated],"&lt;="&amp;F$4)</f>
        <v>0</v>
      </c>
      <c r="G15" s="12">
        <f>SUMIFS(ItemizedExpenses[Check Amount],ItemizedExpenses[G/L Code],MonthlyExpensesSummary[[#This Row],[G/L Code]],ItemizedExpenses[Invoice Date],"&gt;="&amp;G$3,ItemizedExpenses[Invoice Date],"&lt;="&amp;G$4)+SUMIFS(Other[Check Amount],Other[G/L Code],MonthlyExpensesSummary[[#This Row],[G/L Code]],Other[Date Check Request Initiated],"&gt;="&amp;DATEVALUE(MonthlyExpensesSummary[[#Headers],[April]]&amp;" 1, "&amp;_YEAR),Other[Date Check Request Initiated],"&lt;="&amp;G$4)</f>
        <v>0</v>
      </c>
      <c r="H15" s="12">
        <f>SUMIFS(ItemizedExpenses[Check Amount],ItemizedExpenses[G/L Code],MonthlyExpensesSummary[[#This Row],[G/L Code]],ItemizedExpenses[Invoice Date],"&gt;="&amp;H$3,ItemizedExpenses[Invoice Date],"&lt;="&amp;H$4)+SUMIFS(Other[Check Amount],Other[G/L Code],MonthlyExpensesSummary[[#This Row],[G/L Code]],Other[Date Check Request Initiated],"&gt;="&amp;DATEVALUE(MonthlyExpensesSummary[[#Headers],[May]]&amp;" 1, "&amp;_YEAR),Other[Date Check Request Initiated],"&lt;="&amp;H$4)</f>
        <v>0</v>
      </c>
      <c r="I15" s="12">
        <f>SUMIFS(ItemizedExpenses[Check Amount],ItemizedExpenses[G/L Code],MonthlyExpensesSummary[[#This Row],[G/L Code]],ItemizedExpenses[Invoice Date],"&gt;="&amp;I$3,ItemizedExpenses[Invoice Date],"&lt;="&amp;I$4)+SUMIFS(Other[Check Amount],Other[G/L Code],MonthlyExpensesSummary[[#This Row],[G/L Code]],Other[Date Check Request Initiated],"&gt;="&amp;DATEVALUE(MonthlyExpensesSummary[[#Headers],[June]]&amp;" 1, "&amp;_YEAR),Other[Date Check Request Initiated],"&lt;="&amp;I$4)</f>
        <v>0</v>
      </c>
      <c r="J15" s="12">
        <f>SUMIFS(ItemizedExpenses[Check Amount],ItemizedExpenses[G/L Code],MonthlyExpensesSummary[[#This Row],[G/L Code]],ItemizedExpenses[Invoice Date],"&gt;="&amp;J$3,ItemizedExpenses[Invoice Date],"&lt;="&amp;J$4)+SUMIFS(Other[Check Amount],Other[G/L Code],MonthlyExpensesSummary[[#This Row],[G/L Code]],Other[Date Check Request Initiated],"&gt;="&amp;DATEVALUE(MonthlyExpensesSummary[[#Headers],[July]]&amp;" 1, "&amp;_YEAR),Other[Date Check Request Initiated],"&lt;="&amp;J$4)</f>
        <v>0</v>
      </c>
      <c r="K15" s="12">
        <f>SUMIFS(ItemizedExpenses[Check Amount],ItemizedExpenses[G/L Code],MonthlyExpensesSummary[[#This Row],[G/L Code]],ItemizedExpenses[Invoice Date],"&gt;="&amp;K$3,ItemizedExpenses[Invoice Date],"&lt;="&amp;K$4)+SUMIFS(Other[Check Amount],Other[G/L Code],MonthlyExpensesSummary[[#This Row],[G/L Code]],Other[Date Check Request Initiated],"&gt;="&amp;DATEVALUE(MonthlyExpensesSummary[[#Headers],[August]]&amp;" 1, "&amp;_YEAR),Other[Date Check Request Initiated],"&lt;="&amp;K$4)</f>
        <v>0</v>
      </c>
      <c r="L15" s="12">
        <f>SUMIFS(ItemizedExpenses[Check Amount],ItemizedExpenses[G/L Code],MonthlyExpensesSummary[[#This Row],[G/L Code]],ItemizedExpenses[Invoice Date],"&gt;="&amp;L$3,ItemizedExpenses[Invoice Date],"&lt;="&amp;L$4)+SUMIFS(Other[Check Amount],Other[G/L Code],MonthlyExpensesSummary[[#This Row],[G/L Code]],Other[Date Check Request Initiated],"&gt;="&amp;DATEVALUE(MonthlyExpensesSummary[[#Headers],[September]]&amp;" 1, "&amp;_YEAR),Other[Date Check Request Initiated],"&lt;="&amp;L$4)</f>
        <v>0</v>
      </c>
      <c r="M15" s="12">
        <f>SUMIFS(ItemizedExpenses[Check Amount],ItemizedExpenses[G/L Code],MonthlyExpensesSummary[[#This Row],[G/L Code]],ItemizedExpenses[Invoice Date],"&gt;="&amp;M$3,ItemizedExpenses[Invoice Date],"&lt;="&amp;M$4)+SUMIFS(Other[Check Amount],Other[G/L Code],MonthlyExpensesSummary[[#This Row],[G/L Code]],Other[Date Check Request Initiated],"&gt;="&amp;DATEVALUE(MonthlyExpensesSummary[[#Headers],[October]]&amp;" 1, "&amp;_YEAR),Other[Date Check Request Initiated],"&lt;="&amp;M$4)</f>
        <v>0</v>
      </c>
      <c r="N15" s="12">
        <f>SUMIFS(ItemizedExpenses[Check Amount],ItemizedExpenses[G/L Code],MonthlyExpensesSummary[[#This Row],[G/L Code]],ItemizedExpenses[Invoice Date],"&gt;="&amp;N$3,ItemizedExpenses[Invoice Date],"&lt;="&amp;N$4)+SUMIFS(Other[Check Amount],Other[G/L Code],MonthlyExpensesSummary[[#This Row],[G/L Code]],Other[Date Check Request Initiated],"&gt;="&amp;DATEVALUE(MonthlyExpensesSummary[[#Headers],[November]]&amp;" 1, "&amp;_YEAR),Other[Date Check Request Initiated],"&lt;="&amp;N$4)</f>
        <v>0</v>
      </c>
      <c r="O15" s="12">
        <f>SUMIFS(ItemizedExpenses[Check Amount],ItemizedExpenses[G/L Code],MonthlyExpensesSummary[[#This Row],[G/L Code]],ItemizedExpenses[Invoice Date],"&gt;="&amp;O$3,ItemizedExpenses[Invoice Date],"&lt;="&amp;O$4)+SUMIFS(Other[Check Amount],Other[G/L Code],MonthlyExpensesSummary[[#This Row],[G/L Code]],Other[Date Check Request Initiated],"&gt;="&amp;DATEVALUE(MonthlyExpensesSummary[[#Headers],[December]]&amp;" 1, "&amp;_YEAR),Other[Date Check Request Initiated],"&lt;="&amp;O$4)</f>
        <v>0</v>
      </c>
      <c r="P15" s="12">
        <f>SUM(MonthlyExpensesSummary[[#This Row],[January]:[December]])</f>
        <v>0</v>
      </c>
      <c r="Q15" s="8"/>
    </row>
    <row r="16" spans="2:17" ht="30" customHeight="1" x14ac:dyDescent="0.25">
      <c r="B16" s="14">
        <v>11000</v>
      </c>
      <c r="C16" s="7" t="s">
        <v>16</v>
      </c>
      <c r="D16" s="12">
        <f>SUMIFS(ItemizedExpenses[Check Amount],ItemizedExpenses[G/L Code],MonthlyExpensesSummary[[#This Row],[G/L Code]],ItemizedExpenses[Invoice Date],"&gt;="&amp;D$3,ItemizedExpenses[Invoice Date],"&lt;="&amp;D$4)+SUMIFS(Other[Check Amount],Other[G/L Code],MonthlyExpensesSummary[[#This Row],[G/L Code]],Other[Date Check Request Initiated],"&gt;="&amp;DATEVALUE(MonthlyExpensesSummary[[#Headers],[January]]&amp;" 1, "&amp;_YEAR),Other[Date Check Request Initiated],"&lt;="&amp;D$4)</f>
        <v>0</v>
      </c>
      <c r="E16" s="12">
        <f>SUMIFS(ItemizedExpenses[Check Amount],ItemizedExpenses[G/L Code],MonthlyExpensesSummary[[#This Row],[G/L Code]],ItemizedExpenses[Invoice Date],"&gt;="&amp;E$3,ItemizedExpenses[Invoice Date],"&lt;="&amp;E$4)+SUMIFS(Other[Check Amount],Other[G/L Code],MonthlyExpensesSummary[[#This Row],[G/L Code]],Other[Date Check Request Initiated],"&gt;="&amp;DATEVALUE(MonthlyExpensesSummary[[#Headers],[February]]&amp;" 1, "&amp;_YEAR),Other[Date Check Request Initiated],"&lt;="&amp;E$4)</f>
        <v>0</v>
      </c>
      <c r="F16" s="12">
        <f>SUMIFS(ItemizedExpenses[Check Amount],ItemizedExpenses[G/L Code],MonthlyExpensesSummary[[#This Row],[G/L Code]],ItemizedExpenses[Invoice Date],"&gt;="&amp;F$3,ItemizedExpenses[Invoice Date],"&lt;="&amp;F$4)+SUMIFS(Other[Check Amount],Other[G/L Code],MonthlyExpensesSummary[[#This Row],[G/L Code]],Other[Date Check Request Initiated],"&gt;="&amp;DATEVALUE(MonthlyExpensesSummary[[#Headers],[March]]&amp;" 1, "&amp;_YEAR),Other[Date Check Request Initiated],"&lt;="&amp;F$4)</f>
        <v>0</v>
      </c>
      <c r="G16" s="12">
        <f>SUMIFS(ItemizedExpenses[Check Amount],ItemizedExpenses[G/L Code],MonthlyExpensesSummary[[#This Row],[G/L Code]],ItemizedExpenses[Invoice Date],"&gt;="&amp;G$3,ItemizedExpenses[Invoice Date],"&lt;="&amp;G$4)+SUMIFS(Other[Check Amount],Other[G/L Code],MonthlyExpensesSummary[[#This Row],[G/L Code]],Other[Date Check Request Initiated],"&gt;="&amp;DATEVALUE(MonthlyExpensesSummary[[#Headers],[April]]&amp;" 1, "&amp;_YEAR),Other[Date Check Request Initiated],"&lt;="&amp;G$4)</f>
        <v>0</v>
      </c>
      <c r="H16" s="12">
        <f>SUMIFS(ItemizedExpenses[Check Amount],ItemizedExpenses[G/L Code],MonthlyExpensesSummary[[#This Row],[G/L Code]],ItemizedExpenses[Invoice Date],"&gt;="&amp;H$3,ItemizedExpenses[Invoice Date],"&lt;="&amp;H$4)+SUMIFS(Other[Check Amount],Other[G/L Code],MonthlyExpensesSummary[[#This Row],[G/L Code]],Other[Date Check Request Initiated],"&gt;="&amp;DATEVALUE(MonthlyExpensesSummary[[#Headers],[May]]&amp;" 1, "&amp;_YEAR),Other[Date Check Request Initiated],"&lt;="&amp;H$4)</f>
        <v>0</v>
      </c>
      <c r="I16" s="12">
        <f>SUMIFS(ItemizedExpenses[Check Amount],ItemizedExpenses[G/L Code],MonthlyExpensesSummary[[#This Row],[G/L Code]],ItemizedExpenses[Invoice Date],"&gt;="&amp;I$3,ItemizedExpenses[Invoice Date],"&lt;="&amp;I$4)+SUMIFS(Other[Check Amount],Other[G/L Code],MonthlyExpensesSummary[[#This Row],[G/L Code]],Other[Date Check Request Initiated],"&gt;="&amp;DATEVALUE(MonthlyExpensesSummary[[#Headers],[June]]&amp;" 1, "&amp;_YEAR),Other[Date Check Request Initiated],"&lt;="&amp;I$4)</f>
        <v>0</v>
      </c>
      <c r="J16" s="12">
        <f>SUMIFS(ItemizedExpenses[Check Amount],ItemizedExpenses[G/L Code],MonthlyExpensesSummary[[#This Row],[G/L Code]],ItemizedExpenses[Invoice Date],"&gt;="&amp;J$3,ItemizedExpenses[Invoice Date],"&lt;="&amp;J$4)+SUMIFS(Other[Check Amount],Other[G/L Code],MonthlyExpensesSummary[[#This Row],[G/L Code]],Other[Date Check Request Initiated],"&gt;="&amp;DATEVALUE(MonthlyExpensesSummary[[#Headers],[July]]&amp;" 1, "&amp;_YEAR),Other[Date Check Request Initiated],"&lt;="&amp;J$4)</f>
        <v>0</v>
      </c>
      <c r="K16" s="12">
        <f>SUMIFS(ItemizedExpenses[Check Amount],ItemizedExpenses[G/L Code],MonthlyExpensesSummary[[#This Row],[G/L Code]],ItemizedExpenses[Invoice Date],"&gt;="&amp;K$3,ItemizedExpenses[Invoice Date],"&lt;="&amp;K$4)+SUMIFS(Other[Check Amount],Other[G/L Code],MonthlyExpensesSummary[[#This Row],[G/L Code]],Other[Date Check Request Initiated],"&gt;="&amp;DATEVALUE(MonthlyExpensesSummary[[#Headers],[August]]&amp;" 1, "&amp;_YEAR),Other[Date Check Request Initiated],"&lt;="&amp;K$4)</f>
        <v>0</v>
      </c>
      <c r="L16" s="12">
        <f>SUMIFS(ItemizedExpenses[Check Amount],ItemizedExpenses[G/L Code],MonthlyExpensesSummary[[#This Row],[G/L Code]],ItemizedExpenses[Invoice Date],"&gt;="&amp;L$3,ItemizedExpenses[Invoice Date],"&lt;="&amp;L$4)+SUMIFS(Other[Check Amount],Other[G/L Code],MonthlyExpensesSummary[[#This Row],[G/L Code]],Other[Date Check Request Initiated],"&gt;="&amp;DATEVALUE(MonthlyExpensesSummary[[#Headers],[September]]&amp;" 1, "&amp;_YEAR),Other[Date Check Request Initiated],"&lt;="&amp;L$4)</f>
        <v>0</v>
      </c>
      <c r="M16" s="12">
        <f>SUMIFS(ItemizedExpenses[Check Amount],ItemizedExpenses[G/L Code],MonthlyExpensesSummary[[#This Row],[G/L Code]],ItemizedExpenses[Invoice Date],"&gt;="&amp;M$3,ItemizedExpenses[Invoice Date],"&lt;="&amp;M$4)+SUMIFS(Other[Check Amount],Other[G/L Code],MonthlyExpensesSummary[[#This Row],[G/L Code]],Other[Date Check Request Initiated],"&gt;="&amp;DATEVALUE(MonthlyExpensesSummary[[#Headers],[October]]&amp;" 1, "&amp;_YEAR),Other[Date Check Request Initiated],"&lt;="&amp;M$4)</f>
        <v>0</v>
      </c>
      <c r="N16" s="12">
        <f>SUMIFS(ItemizedExpenses[Check Amount],ItemizedExpenses[G/L Code],MonthlyExpensesSummary[[#This Row],[G/L Code]],ItemizedExpenses[Invoice Date],"&gt;="&amp;N$3,ItemizedExpenses[Invoice Date],"&lt;="&amp;N$4)+SUMIFS(Other[Check Amount],Other[G/L Code],MonthlyExpensesSummary[[#This Row],[G/L Code]],Other[Date Check Request Initiated],"&gt;="&amp;DATEVALUE(MonthlyExpensesSummary[[#Headers],[November]]&amp;" 1, "&amp;_YEAR),Other[Date Check Request Initiated],"&lt;="&amp;N$4)</f>
        <v>0</v>
      </c>
      <c r="O16" s="12">
        <f>SUMIFS(ItemizedExpenses[Check Amount],ItemizedExpenses[G/L Code],MonthlyExpensesSummary[[#This Row],[G/L Code]],ItemizedExpenses[Invoice Date],"&gt;="&amp;O$3,ItemizedExpenses[Invoice Date],"&lt;="&amp;O$4)+SUMIFS(Other[Check Amount],Other[G/L Code],MonthlyExpensesSummary[[#This Row],[G/L Code]],Other[Date Check Request Initiated],"&gt;="&amp;DATEVALUE(MonthlyExpensesSummary[[#Headers],[December]]&amp;" 1, "&amp;_YEAR),Other[Date Check Request Initiated],"&lt;="&amp;O$4)</f>
        <v>0</v>
      </c>
      <c r="P16" s="12">
        <f>SUM(MonthlyExpensesSummary[[#This Row],[January]:[December]])</f>
        <v>0</v>
      </c>
      <c r="Q16" s="8"/>
    </row>
    <row r="17" spans="2:17" ht="30" customHeight="1" x14ac:dyDescent="0.25">
      <c r="B17" s="14">
        <v>12000</v>
      </c>
      <c r="C17" s="7" t="s">
        <v>17</v>
      </c>
      <c r="D17" s="12">
        <f>SUMIFS(ItemizedExpenses[Check Amount],ItemizedExpenses[G/L Code],MonthlyExpensesSummary[[#This Row],[G/L Code]],ItemizedExpenses[Invoice Date],"&gt;="&amp;D$3,ItemizedExpenses[Invoice Date],"&lt;="&amp;D$4)+SUMIFS(Other[Check Amount],Other[G/L Code],MonthlyExpensesSummary[[#This Row],[G/L Code]],Other[Date Check Request Initiated],"&gt;="&amp;DATEVALUE(MonthlyExpensesSummary[[#Headers],[January]]&amp;" 1, "&amp;_YEAR),Other[Date Check Request Initiated],"&lt;="&amp;D$4)</f>
        <v>0</v>
      </c>
      <c r="E17" s="12">
        <f>SUMIFS(ItemizedExpenses[Check Amount],ItemizedExpenses[G/L Code],MonthlyExpensesSummary[[#This Row],[G/L Code]],ItemizedExpenses[Invoice Date],"&gt;="&amp;E$3,ItemizedExpenses[Invoice Date],"&lt;="&amp;E$4)+SUMIFS(Other[Check Amount],Other[G/L Code],MonthlyExpensesSummary[[#This Row],[G/L Code]],Other[Date Check Request Initiated],"&gt;="&amp;DATEVALUE(MonthlyExpensesSummary[[#Headers],[February]]&amp;" 1, "&amp;_YEAR),Other[Date Check Request Initiated],"&lt;="&amp;E$4)</f>
        <v>0</v>
      </c>
      <c r="F17" s="12">
        <f>SUMIFS(ItemizedExpenses[Check Amount],ItemizedExpenses[G/L Code],MonthlyExpensesSummary[[#This Row],[G/L Code]],ItemizedExpenses[Invoice Date],"&gt;="&amp;F$3,ItemizedExpenses[Invoice Date],"&lt;="&amp;F$4)+SUMIFS(Other[Check Amount],Other[G/L Code],MonthlyExpensesSummary[[#This Row],[G/L Code]],Other[Date Check Request Initiated],"&gt;="&amp;DATEVALUE(MonthlyExpensesSummary[[#Headers],[March]]&amp;" 1, "&amp;_YEAR),Other[Date Check Request Initiated],"&lt;="&amp;F$4)</f>
        <v>0</v>
      </c>
      <c r="G17" s="12">
        <f>SUMIFS(ItemizedExpenses[Check Amount],ItemizedExpenses[G/L Code],MonthlyExpensesSummary[[#This Row],[G/L Code]],ItemizedExpenses[Invoice Date],"&gt;="&amp;G$3,ItemizedExpenses[Invoice Date],"&lt;="&amp;G$4)+SUMIFS(Other[Check Amount],Other[G/L Code],MonthlyExpensesSummary[[#This Row],[G/L Code]],Other[Date Check Request Initiated],"&gt;="&amp;DATEVALUE(MonthlyExpensesSummary[[#Headers],[April]]&amp;" 1, "&amp;_YEAR),Other[Date Check Request Initiated],"&lt;="&amp;G$4)</f>
        <v>0</v>
      </c>
      <c r="H17" s="12">
        <f>SUMIFS(ItemizedExpenses[Check Amount],ItemizedExpenses[G/L Code],MonthlyExpensesSummary[[#This Row],[G/L Code]],ItemizedExpenses[Invoice Date],"&gt;="&amp;H$3,ItemizedExpenses[Invoice Date],"&lt;="&amp;H$4)+SUMIFS(Other[Check Amount],Other[G/L Code],MonthlyExpensesSummary[[#This Row],[G/L Code]],Other[Date Check Request Initiated],"&gt;="&amp;DATEVALUE(MonthlyExpensesSummary[[#Headers],[May]]&amp;" 1, "&amp;_YEAR),Other[Date Check Request Initiated],"&lt;="&amp;H$4)</f>
        <v>0</v>
      </c>
      <c r="I17" s="12">
        <f>SUMIFS(ItemizedExpenses[Check Amount],ItemizedExpenses[G/L Code],MonthlyExpensesSummary[[#This Row],[G/L Code]],ItemizedExpenses[Invoice Date],"&gt;="&amp;I$3,ItemizedExpenses[Invoice Date],"&lt;="&amp;I$4)+SUMIFS(Other[Check Amount],Other[G/L Code],MonthlyExpensesSummary[[#This Row],[G/L Code]],Other[Date Check Request Initiated],"&gt;="&amp;DATEVALUE(MonthlyExpensesSummary[[#Headers],[June]]&amp;" 1, "&amp;_YEAR),Other[Date Check Request Initiated],"&lt;="&amp;I$4)</f>
        <v>0</v>
      </c>
      <c r="J17" s="12">
        <f>SUMIFS(ItemizedExpenses[Check Amount],ItemizedExpenses[G/L Code],MonthlyExpensesSummary[[#This Row],[G/L Code]],ItemizedExpenses[Invoice Date],"&gt;="&amp;J$3,ItemizedExpenses[Invoice Date],"&lt;="&amp;J$4)+SUMIFS(Other[Check Amount],Other[G/L Code],MonthlyExpensesSummary[[#This Row],[G/L Code]],Other[Date Check Request Initiated],"&gt;="&amp;DATEVALUE(MonthlyExpensesSummary[[#Headers],[July]]&amp;" 1, "&amp;_YEAR),Other[Date Check Request Initiated],"&lt;="&amp;J$4)</f>
        <v>0</v>
      </c>
      <c r="K17" s="12">
        <f>SUMIFS(ItemizedExpenses[Check Amount],ItemizedExpenses[G/L Code],MonthlyExpensesSummary[[#This Row],[G/L Code]],ItemizedExpenses[Invoice Date],"&gt;="&amp;K$3,ItemizedExpenses[Invoice Date],"&lt;="&amp;K$4)+SUMIFS(Other[Check Amount],Other[G/L Code],MonthlyExpensesSummary[[#This Row],[G/L Code]],Other[Date Check Request Initiated],"&gt;="&amp;DATEVALUE(MonthlyExpensesSummary[[#Headers],[August]]&amp;" 1, "&amp;_YEAR),Other[Date Check Request Initiated],"&lt;="&amp;K$4)</f>
        <v>0</v>
      </c>
      <c r="L17" s="12">
        <f>SUMIFS(ItemizedExpenses[Check Amount],ItemizedExpenses[G/L Code],MonthlyExpensesSummary[[#This Row],[G/L Code]],ItemizedExpenses[Invoice Date],"&gt;="&amp;L$3,ItemizedExpenses[Invoice Date],"&lt;="&amp;L$4)+SUMIFS(Other[Check Amount],Other[G/L Code],MonthlyExpensesSummary[[#This Row],[G/L Code]],Other[Date Check Request Initiated],"&gt;="&amp;DATEVALUE(MonthlyExpensesSummary[[#Headers],[September]]&amp;" 1, "&amp;_YEAR),Other[Date Check Request Initiated],"&lt;="&amp;L$4)</f>
        <v>0</v>
      </c>
      <c r="M17" s="12">
        <f>SUMIFS(ItemizedExpenses[Check Amount],ItemizedExpenses[G/L Code],MonthlyExpensesSummary[[#This Row],[G/L Code]],ItemizedExpenses[Invoice Date],"&gt;="&amp;M$3,ItemizedExpenses[Invoice Date],"&lt;="&amp;M$4)+SUMIFS(Other[Check Amount],Other[G/L Code],MonthlyExpensesSummary[[#This Row],[G/L Code]],Other[Date Check Request Initiated],"&gt;="&amp;DATEVALUE(MonthlyExpensesSummary[[#Headers],[October]]&amp;" 1, "&amp;_YEAR),Other[Date Check Request Initiated],"&lt;="&amp;M$4)</f>
        <v>0</v>
      </c>
      <c r="N17" s="12">
        <f>SUMIFS(ItemizedExpenses[Check Amount],ItemizedExpenses[G/L Code],MonthlyExpensesSummary[[#This Row],[G/L Code]],ItemizedExpenses[Invoice Date],"&gt;="&amp;N$3,ItemizedExpenses[Invoice Date],"&lt;="&amp;N$4)+SUMIFS(Other[Check Amount],Other[G/L Code],MonthlyExpensesSummary[[#This Row],[G/L Code]],Other[Date Check Request Initiated],"&gt;="&amp;DATEVALUE(MonthlyExpensesSummary[[#Headers],[November]]&amp;" 1, "&amp;_YEAR),Other[Date Check Request Initiated],"&lt;="&amp;N$4)</f>
        <v>0</v>
      </c>
      <c r="O17" s="12">
        <f>SUMIFS(ItemizedExpenses[Check Amount],ItemizedExpenses[G/L Code],MonthlyExpensesSummary[[#This Row],[G/L Code]],ItemizedExpenses[Invoice Date],"&gt;="&amp;O$3,ItemizedExpenses[Invoice Date],"&lt;="&amp;O$4)+SUMIFS(Other[Check Amount],Other[G/L Code],MonthlyExpensesSummary[[#This Row],[G/L Code]],Other[Date Check Request Initiated],"&gt;="&amp;DATEVALUE(MonthlyExpensesSummary[[#Headers],[December]]&amp;" 1, "&amp;_YEAR),Other[Date Check Request Initiated],"&lt;="&amp;O$4)</f>
        <v>0</v>
      </c>
      <c r="P17" s="12">
        <f>SUM(MonthlyExpensesSummary[[#This Row],[January]:[December]])</f>
        <v>0</v>
      </c>
      <c r="Q17" s="8"/>
    </row>
    <row r="18" spans="2:17" ht="30" customHeight="1" x14ac:dyDescent="0.25">
      <c r="B18" s="9" t="s">
        <v>18</v>
      </c>
      <c r="C18" s="7"/>
      <c r="D18" s="8">
        <f>SUBTOTAL(109,MonthlyExpensesSummary[January])</f>
        <v>0</v>
      </c>
      <c r="E18" s="8">
        <f>SUBTOTAL(109,MonthlyExpensesSummary[February])</f>
        <v>0</v>
      </c>
      <c r="F18" s="8">
        <f>SUBTOTAL(109,MonthlyExpensesSummary[March])</f>
        <v>0</v>
      </c>
      <c r="G18" s="8">
        <f>SUBTOTAL(109,MonthlyExpensesSummary[April])</f>
        <v>0</v>
      </c>
      <c r="H18" s="8">
        <f>SUBTOTAL(109,MonthlyExpensesSummary[May])</f>
        <v>0</v>
      </c>
      <c r="I18" s="8">
        <f>SUBTOTAL(109,MonthlyExpensesSummary[June])</f>
        <v>0</v>
      </c>
      <c r="J18" s="8">
        <f>SUBTOTAL(109,MonthlyExpensesSummary[July])</f>
        <v>0</v>
      </c>
      <c r="K18" s="8">
        <f>SUBTOTAL(109,MonthlyExpensesSummary[August])</f>
        <v>0</v>
      </c>
      <c r="L18" s="8">
        <f>SUBTOTAL(109,MonthlyExpensesSummary[September])</f>
        <v>0</v>
      </c>
      <c r="M18" s="8">
        <f>SUBTOTAL(109,MonthlyExpensesSummary[October])</f>
        <v>0</v>
      </c>
      <c r="N18" s="8">
        <f>SUBTOTAL(109,MonthlyExpensesSummary[November])</f>
        <v>0</v>
      </c>
      <c r="O18" s="8">
        <f>SUBTOTAL(109,MonthlyExpensesSummary[December])</f>
        <v>0</v>
      </c>
      <c r="P18" s="8">
        <f>SUBTOTAL(109,MonthlyExpensesSummary[Total])</f>
        <v>0</v>
      </c>
      <c r="Q18" s="7"/>
    </row>
  </sheetData>
  <mergeCells count="1">
    <mergeCell ref="B2:Q2"/>
  </mergeCells>
  <dataValidations count="9">
    <dataValidation allowBlank="1" showInputMessage="1" showErrorMessage="1" prompt="Create Monthly Expenses Summary in this worksheet. Enter details in Monthly Expenses table. Navigation links in cells B1 and C1 go to Previous and Next worksheet" sqref="A1" xr:uid="{00000000-0002-0000-0100-000000000000}"/>
    <dataValidation allowBlank="1" showInputMessage="1" showErrorMessage="1" prompt="Enter General Ledger code in this column under this heading" sqref="B5" xr:uid="{00000000-0002-0000-0100-000001000000}"/>
    <dataValidation allowBlank="1" showInputMessage="1" showErrorMessage="1" prompt="Enter Account Title in this column under this heading" sqref="C5" xr:uid="{00000000-0002-0000-0100-000002000000}"/>
    <dataValidation allowBlank="1" showInputMessage="1" showErrorMessage="1" prompt="Actual amount for this month is automatically calculated in this column under this heading" sqref="D5:O5" xr:uid="{00000000-0002-0000-0100-000003000000}"/>
    <dataValidation allowBlank="1" showInputMessage="1" showErrorMessage="1" prompt="Total is automatically calculated in this column under this heading" sqref="P5" xr:uid="{00000000-0002-0000-0100-000004000000}"/>
    <dataValidation allowBlank="1" showInputMessage="1" showErrorMessage="1" prompt="A sparkline visualizing the trend of expenses for 1 expense over 12 months is displayed in this column " sqref="Q5" xr:uid="{00000000-0002-0000-0100-000005000000}"/>
    <dataValidation allowBlank="1" showInputMessage="1" showErrorMessage="1" prompt="Navigation link is in this cell. Select to go to YTD BUDGET SUMMARY worksheet" sqref="B1" xr:uid="{00000000-0002-0000-0100-000006000000}"/>
    <dataValidation allowBlank="1" showInputMessage="1" showErrorMessage="1" prompt="Navigation link is in this cell. Select to go to ITEMIZED EXPENSES worksheet" sqref="C1" xr:uid="{00000000-0002-0000-0100-000007000000}"/>
    <dataValidation allowBlank="1" showInputMessage="1" showErrorMessage="1" prompt="Title of this worksheet is in this cell. Slicer to filter table by Account Title is in cell B3. Do not delete formulas in cells D3 through Q4" sqref="B2:Q2" xr:uid="{00000000-0002-0000-0100-000008000000}"/>
  </dataValidations>
  <hyperlinks>
    <hyperlink ref="B1" location="'YTD BUDGET SUMMARY'!A1" tooltip="Select to navigate to YTD BUDGET SUMMARY worksheet" display="YTD BUDGET SUMMARY" xr:uid="{00000000-0004-0000-0100-000000000000}"/>
    <hyperlink ref="C1" location="'ITEMIZED EXPENSES'!A1" tooltip="Select to navigate to ITEMIZED EXPENSES worksheet" display="ITEMIZED EXPENSES" xr:uid="{00000000-0004-0000-0100-000001000000}"/>
  </hyperlinks>
  <printOptions horizontalCentered="1"/>
  <pageMargins left="0.4" right="0.4" top="0.4" bottom="0.6" header="0.3" footer="0.3"/>
  <pageSetup scale="60" fitToHeight="0" orientation="landscape" r:id="rId1"/>
  <headerFooter differentFirst="1">
    <oddFooter>Page &amp;P of &amp;N</oddFooter>
  </headerFooter>
  <drawing r:id="rId2"/>
  <tableParts count="1">
    <tablePart r:id="rId3"/>
  </tableParts>
  <extLst>
    <ext xmlns:x14="http://schemas.microsoft.com/office/spreadsheetml/2009/9/main" uri="{05C60535-1F16-4fd2-B633-F4F36F0B64E0}">
      <x14:sparklineGroups xmlns:xm="http://schemas.microsoft.com/office/excel/2006/main">
        <x14:sparklineGroup displayEmptyCellsAs="gap" xr2:uid="{00000000-0003-0000-0100-000000000000}">
          <x14:colorSeries theme="5" tint="-0.499984740745262"/>
          <x14:colorNegative theme="6"/>
          <x14:colorAxis rgb="FF000000"/>
          <x14:colorMarkers theme="5" tint="-0.499984740745262"/>
          <x14:colorFirst theme="5" tint="0.39997558519241921"/>
          <x14:colorLast theme="5" tint="0.39997558519241921"/>
          <x14:colorHigh theme="5"/>
          <x14:colorLow theme="5"/>
          <x14:sparklines>
            <x14:sparkline>
              <xm:f>'MONTHLY EXPENSES SUMMARY'!D6:O6</xm:f>
              <xm:sqref>Q6</xm:sqref>
            </x14:sparkline>
            <x14:sparkline>
              <xm:f>'MONTHLY EXPENSES SUMMARY'!D7:O7</xm:f>
              <xm:sqref>Q7</xm:sqref>
            </x14:sparkline>
            <x14:sparkline>
              <xm:f>'MONTHLY EXPENSES SUMMARY'!D8:O8</xm:f>
              <xm:sqref>Q8</xm:sqref>
            </x14:sparkline>
            <x14:sparkline>
              <xm:f>'MONTHLY EXPENSES SUMMARY'!D9:O9</xm:f>
              <xm:sqref>Q9</xm:sqref>
            </x14:sparkline>
            <x14:sparkline>
              <xm:f>'MONTHLY EXPENSES SUMMARY'!D10:O10</xm:f>
              <xm:sqref>Q10</xm:sqref>
            </x14:sparkline>
            <x14:sparkline>
              <xm:f>'MONTHLY EXPENSES SUMMARY'!D11:O11</xm:f>
              <xm:sqref>Q11</xm:sqref>
            </x14:sparkline>
            <x14:sparkline>
              <xm:f>'MONTHLY EXPENSES SUMMARY'!D12:O12</xm:f>
              <xm:sqref>Q12</xm:sqref>
            </x14:sparkline>
            <x14:sparkline>
              <xm:f>'MONTHLY EXPENSES SUMMARY'!D13:O13</xm:f>
              <xm:sqref>Q13</xm:sqref>
            </x14:sparkline>
            <x14:sparkline>
              <xm:f>'MONTHLY EXPENSES SUMMARY'!D14:O14</xm:f>
              <xm:sqref>Q14</xm:sqref>
            </x14:sparkline>
            <x14:sparkline>
              <xm:f>'MONTHLY EXPENSES SUMMARY'!D15:O15</xm:f>
              <xm:sqref>Q15</xm:sqref>
            </x14:sparkline>
            <x14:sparkline>
              <xm:f>'MONTHLY EXPENSES SUMMARY'!D16:O16</xm:f>
              <xm:sqref>Q16</xm:sqref>
            </x14:sparkline>
            <x14:sparkline>
              <xm:f>'MONTHLY EXPENSES SUMMARY'!D17:O17</xm:f>
              <xm:sqref>Q17</xm:sqref>
            </x14:sparkline>
          </x14:sparklines>
        </x14:sparklineGroup>
      </x14:sparklineGroups>
    </ext>
    <ext xmlns:x15="http://schemas.microsoft.com/office/spreadsheetml/2010/11/main" uri="{3A4CF648-6AED-40f4-86FF-DC5316D8AED3}">
      <x14:slicerList xmlns:x14="http://schemas.microsoft.com/office/spreadsheetml/2009/9/main">
        <x14:slicer r:id="rId4"/>
      </x14:slicerList>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6" tint="-0.499984740745262"/>
    <pageSetUpPr fitToPage="1"/>
  </sheetPr>
  <dimension ref="B1:J6"/>
  <sheetViews>
    <sheetView showGridLines="0" workbookViewId="0"/>
  </sheetViews>
  <sheetFormatPr defaultRowHeight="30" customHeight="1" x14ac:dyDescent="0.25"/>
  <cols>
    <col min="1" max="1" width="2.7109375" customWidth="1"/>
    <col min="2" max="2" width="12.28515625" customWidth="1"/>
    <col min="3" max="3" width="13.140625" bestFit="1" customWidth="1"/>
    <col min="4" max="4" width="9.7109375" bestFit="1" customWidth="1"/>
    <col min="5" max="5" width="30" customWidth="1"/>
    <col min="6" max="6" width="15.28515625" bestFit="1" customWidth="1"/>
    <col min="7" max="7" width="30" customWidth="1"/>
    <col min="8" max="8" width="22.5703125" customWidth="1"/>
    <col min="9" max="9" width="14.7109375" customWidth="1"/>
    <col min="10" max="10" width="15.42578125" customWidth="1"/>
  </cols>
  <sheetData>
    <row r="1" spans="2:10" ht="15" customHeight="1" x14ac:dyDescent="0.25">
      <c r="B1" s="5" t="s">
        <v>49</v>
      </c>
      <c r="C1" s="5" t="s">
        <v>67</v>
      </c>
    </row>
    <row r="2" spans="2:10" ht="24.75" customHeight="1" thickBot="1" x14ac:dyDescent="0.3">
      <c r="B2" s="24" t="s">
        <v>66</v>
      </c>
      <c r="C2" s="24"/>
      <c r="D2" s="24"/>
      <c r="E2" s="24"/>
      <c r="F2" s="24"/>
      <c r="G2" s="24"/>
      <c r="H2" s="24"/>
      <c r="I2" s="24"/>
      <c r="J2" s="24"/>
    </row>
    <row r="3" spans="2:10" ht="75" customHeight="1" thickTop="1" x14ac:dyDescent="0.25">
      <c r="B3" s="23" t="s">
        <v>69</v>
      </c>
      <c r="C3" s="23"/>
      <c r="D3" s="23"/>
      <c r="E3" s="23"/>
      <c r="F3" s="23"/>
      <c r="G3" s="23" t="s">
        <v>70</v>
      </c>
      <c r="H3" s="23"/>
      <c r="I3" s="23"/>
      <c r="J3" s="23"/>
    </row>
    <row r="4" spans="2:10" ht="30" customHeight="1" x14ac:dyDescent="0.25">
      <c r="B4" s="11" t="s">
        <v>0</v>
      </c>
      <c r="C4" s="11" t="s">
        <v>19</v>
      </c>
      <c r="D4" s="11" t="s">
        <v>20</v>
      </c>
      <c r="E4" s="11" t="s">
        <v>21</v>
      </c>
      <c r="F4" s="11" t="s">
        <v>22</v>
      </c>
      <c r="G4" s="11" t="s">
        <v>23</v>
      </c>
      <c r="H4" s="11" t="s">
        <v>24</v>
      </c>
      <c r="I4" s="11" t="s">
        <v>25</v>
      </c>
      <c r="J4" s="11" t="s">
        <v>26</v>
      </c>
    </row>
    <row r="5" spans="2:10" ht="30" customHeight="1" x14ac:dyDescent="0.25">
      <c r="B5" s="14">
        <v>1000</v>
      </c>
      <c r="C5" s="17" t="s">
        <v>65</v>
      </c>
      <c r="D5" s="16">
        <v>100</v>
      </c>
      <c r="E5" s="7" t="s">
        <v>27</v>
      </c>
      <c r="F5" s="19">
        <v>750.75</v>
      </c>
      <c r="G5" s="7" t="s">
        <v>28</v>
      </c>
      <c r="H5" s="7" t="s">
        <v>29</v>
      </c>
      <c r="I5" s="7" t="s">
        <v>30</v>
      </c>
      <c r="J5" s="17" t="s">
        <v>65</v>
      </c>
    </row>
    <row r="6" spans="2:10" ht="30" customHeight="1" x14ac:dyDescent="0.25">
      <c r="B6" s="14">
        <v>7000</v>
      </c>
      <c r="C6" s="15" t="s">
        <v>65</v>
      </c>
      <c r="D6" s="16">
        <v>101</v>
      </c>
      <c r="E6" s="7" t="s">
        <v>31</v>
      </c>
      <c r="F6" s="12">
        <v>2500</v>
      </c>
      <c r="G6" s="7" t="s">
        <v>32</v>
      </c>
      <c r="H6" s="7" t="s">
        <v>33</v>
      </c>
      <c r="I6" s="7" t="s">
        <v>34</v>
      </c>
      <c r="J6" s="15" t="s">
        <v>65</v>
      </c>
    </row>
  </sheetData>
  <mergeCells count="3">
    <mergeCell ref="B3:F3"/>
    <mergeCell ref="G3:J3"/>
    <mergeCell ref="B2:J2"/>
  </mergeCells>
  <dataValidations count="13">
    <dataValidation allowBlank="1" showInputMessage="1" showErrorMessage="1" prompt="Create Itemized Expenses in this worksheet. Enter details in Itemized Expenses table. Navigation links in cells B1 and C1 go to Previous and Next worksheet" sqref="A1" xr:uid="{00000000-0002-0000-0200-000000000000}"/>
    <dataValidation allowBlank="1" showInputMessage="1" showErrorMessage="1" prompt="Enter General Ledger code in this column under this heading" sqref="B4" xr:uid="{00000000-0002-0000-0200-000001000000}"/>
    <dataValidation allowBlank="1" showInputMessage="1" showErrorMessage="1" prompt="Enter Invoice Date in this column under this heading" sqref="C4" xr:uid="{00000000-0002-0000-0200-000002000000}"/>
    <dataValidation allowBlank="1" showInputMessage="1" showErrorMessage="1" prompt="Enter Invoice number in this column under this heading" sqref="D4" xr:uid="{00000000-0002-0000-0200-000003000000}"/>
    <dataValidation allowBlank="1" showInputMessage="1" showErrorMessage="1" prompt="Enter Requested by name in this column under this heading" sqref="E4" xr:uid="{00000000-0002-0000-0200-000004000000}"/>
    <dataValidation allowBlank="1" showInputMessage="1" showErrorMessage="1" prompt="Enter Check Amount in this column under this heading" sqref="F4" xr:uid="{00000000-0002-0000-0200-000005000000}"/>
    <dataValidation allowBlank="1" showInputMessage="1" showErrorMessage="1" prompt="Enter Payee name in this column under this heading" sqref="G4" xr:uid="{00000000-0002-0000-0200-000006000000}"/>
    <dataValidation allowBlank="1" showInputMessage="1" showErrorMessage="1" prompt="Enter Check Use purpose in this column under this heading" sqref="H4" xr:uid="{00000000-0002-0000-0200-000007000000}"/>
    <dataValidation allowBlank="1" showInputMessage="1" showErrorMessage="1" prompt="Enter Method of Distribution in this column under this heading" sqref="I4" xr:uid="{00000000-0002-0000-0200-000008000000}"/>
    <dataValidation allowBlank="1" showInputMessage="1" showErrorMessage="1" prompt="Enter File Date in this column under this heading" sqref="J4" xr:uid="{00000000-0002-0000-0200-000009000000}"/>
    <dataValidation allowBlank="1" showInputMessage="1" showErrorMessage="1" prompt="Title of this worksheet is in this cell. Slicer to filter table by Requested By is in cell B3 and a slicer to filter table by Payee is in cell G3" sqref="B2:J2" xr:uid="{00000000-0002-0000-0200-00000A000000}"/>
    <dataValidation allowBlank="1" showInputMessage="1" showErrorMessage="1" prompt="Navigation link. Select to go to MONTHLY EXPENSES SUMMARY" sqref="B1" xr:uid="{00000000-0002-0000-0200-00000B000000}"/>
    <dataValidation allowBlank="1" showInputMessage="1" showErrorMessage="1" prompt="Navigation link is in this cell. Select to go to CHARITABLES &amp; SPONSORSHIPS worksheet" sqref="C1" xr:uid="{00000000-0002-0000-0200-00000C000000}"/>
  </dataValidations>
  <hyperlinks>
    <hyperlink ref="B1" location="'MONTHLY EXPENSES SUMMARY'!A1" tooltip="Select to navigate to MONTHLY EXPENSES SUMMARY worksheet" display="MONTHLY EXPENSES SUMMARY" xr:uid="{00000000-0004-0000-0200-000000000000}"/>
    <hyperlink ref="C1" location="'CHARITABLES &amp; SPONSORSHIPS'!A1" tooltip="Select to navigate to CHARITABLES &amp; SPONSORSHIPS worksheet" display="CHARITABLES &amp; SPONSORSHIPS" xr:uid="{00000000-0004-0000-0200-000001000000}"/>
  </hyperlinks>
  <printOptions horizontalCentered="1"/>
  <pageMargins left="0.4" right="0.4" top="0.4" bottom="0.6" header="0.3" footer="0.3"/>
  <pageSetup scale="75" fitToHeight="0" orientation="landscape" verticalDpi="200" r:id="rId1"/>
  <headerFooter differentFirst="1">
    <oddFooter>Page &amp;P of &amp;N</oddFooter>
  </headerFooter>
  <drawing r:id="rId2"/>
  <tableParts count="1">
    <tablePart r:id="rId3"/>
  </tableParts>
  <extLst>
    <ext xmlns:x15="http://schemas.microsoft.com/office/spreadsheetml/2010/11/main" uri="{3A4CF648-6AED-40f4-86FF-DC5316D8AED3}">
      <x14:slicerList xmlns:x14="http://schemas.microsoft.com/office/spreadsheetml/2009/9/main">
        <x14:slicer r:id="rId4"/>
      </x14:slicerList>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4" tint="-0.499984740745262"/>
    <pageSetUpPr fitToPage="1"/>
  </sheetPr>
  <dimension ref="B1:L6"/>
  <sheetViews>
    <sheetView showGridLines="0" workbookViewId="0"/>
  </sheetViews>
  <sheetFormatPr defaultRowHeight="30" customHeight="1" x14ac:dyDescent="0.25"/>
  <cols>
    <col min="1" max="1" width="2.7109375" customWidth="1"/>
    <col min="2" max="2" width="12.28515625" customWidth="1"/>
    <col min="3" max="3" width="18.140625" customWidth="1"/>
    <col min="4" max="4" width="28.7109375" customWidth="1"/>
    <col min="5" max="5" width="17.28515625" customWidth="1"/>
    <col min="6" max="6" width="17.42578125" customWidth="1"/>
    <col min="7" max="7" width="27" customWidth="1"/>
    <col min="8" max="8" width="16.5703125" customWidth="1"/>
    <col min="9" max="9" width="21.7109375" customWidth="1"/>
    <col min="10" max="10" width="15.42578125" customWidth="1"/>
    <col min="11" max="11" width="15.28515625" customWidth="1"/>
    <col min="12" max="12" width="11.7109375" customWidth="1"/>
  </cols>
  <sheetData>
    <row r="1" spans="2:12" ht="15" customHeight="1" x14ac:dyDescent="0.25">
      <c r="B1" s="5" t="s">
        <v>66</v>
      </c>
      <c r="C1" s="4"/>
    </row>
    <row r="2" spans="2:12" ht="24.75" customHeight="1" thickBot="1" x14ac:dyDescent="0.4">
      <c r="B2" s="26" t="s">
        <v>67</v>
      </c>
      <c r="C2" s="26"/>
      <c r="D2" s="26"/>
      <c r="E2" s="26"/>
      <c r="F2" s="26"/>
      <c r="G2" s="26"/>
      <c r="H2" s="26"/>
      <c r="I2" s="26"/>
      <c r="J2" s="26"/>
      <c r="K2" s="26"/>
      <c r="L2" s="26"/>
    </row>
    <row r="3" spans="2:12" ht="75" customHeight="1" thickTop="1" x14ac:dyDescent="0.25">
      <c r="B3" s="25" t="s">
        <v>69</v>
      </c>
      <c r="C3" s="25"/>
      <c r="D3" s="25"/>
      <c r="E3" s="25"/>
      <c r="F3" s="25"/>
      <c r="G3" s="25" t="s">
        <v>70</v>
      </c>
      <c r="H3" s="25"/>
      <c r="I3" s="25"/>
      <c r="J3" s="25"/>
      <c r="K3" s="25"/>
      <c r="L3" s="25"/>
    </row>
    <row r="4" spans="2:12" ht="30" customHeight="1" x14ac:dyDescent="0.25">
      <c r="B4" s="11" t="s">
        <v>0</v>
      </c>
      <c r="C4" s="11" t="s">
        <v>35</v>
      </c>
      <c r="D4" s="11" t="s">
        <v>21</v>
      </c>
      <c r="E4" s="11" t="s">
        <v>22</v>
      </c>
      <c r="F4" s="11" t="s">
        <v>36</v>
      </c>
      <c r="G4" s="11" t="s">
        <v>23</v>
      </c>
      <c r="H4" s="11" t="s">
        <v>37</v>
      </c>
      <c r="I4" s="11" t="s">
        <v>38</v>
      </c>
      <c r="J4" s="11" t="s">
        <v>39</v>
      </c>
      <c r="K4" s="11" t="s">
        <v>25</v>
      </c>
      <c r="L4" s="11" t="s">
        <v>26</v>
      </c>
    </row>
    <row r="5" spans="2:12" ht="30" customHeight="1" x14ac:dyDescent="0.25">
      <c r="B5" s="14">
        <v>12000</v>
      </c>
      <c r="C5" s="17" t="s">
        <v>65</v>
      </c>
      <c r="D5" s="7" t="s">
        <v>40</v>
      </c>
      <c r="E5" s="18">
        <v>1000</v>
      </c>
      <c r="F5" s="12">
        <v>12</v>
      </c>
      <c r="G5" s="7" t="s">
        <v>41</v>
      </c>
      <c r="H5" s="7" t="s">
        <v>42</v>
      </c>
      <c r="I5" s="7" t="s">
        <v>43</v>
      </c>
      <c r="J5" s="7" t="s">
        <v>44</v>
      </c>
      <c r="K5" s="7" t="s">
        <v>45</v>
      </c>
      <c r="L5" s="17" t="s">
        <v>65</v>
      </c>
    </row>
    <row r="6" spans="2:12" ht="30" customHeight="1" x14ac:dyDescent="0.25">
      <c r="B6" s="14">
        <v>11000</v>
      </c>
      <c r="C6" s="15" t="s">
        <v>65</v>
      </c>
      <c r="D6" s="7" t="s">
        <v>40</v>
      </c>
      <c r="E6" s="12">
        <v>2500</v>
      </c>
      <c r="F6" s="12">
        <v>0</v>
      </c>
      <c r="G6" s="7" t="s">
        <v>46</v>
      </c>
      <c r="H6" s="7" t="s">
        <v>47</v>
      </c>
      <c r="I6" s="7" t="s">
        <v>48</v>
      </c>
      <c r="J6" s="7" t="s">
        <v>47</v>
      </c>
      <c r="K6" s="7" t="s">
        <v>45</v>
      </c>
      <c r="L6" s="15" t="s">
        <v>65</v>
      </c>
    </row>
  </sheetData>
  <mergeCells count="3">
    <mergeCell ref="B3:F3"/>
    <mergeCell ref="G3:L3"/>
    <mergeCell ref="B2:L2"/>
  </mergeCells>
  <dataValidations count="14">
    <dataValidation allowBlank="1" showInputMessage="1" showErrorMessage="1" prompt="Create a list of Charitable &amp; Sponsorships in this worksheet. Enter details in Other table. Select cell B1 to navigate to Itemized Expenses worksheet" sqref="A1" xr:uid="{00000000-0002-0000-0300-000000000000}"/>
    <dataValidation allowBlank="1" showInputMessage="1" showErrorMessage="1" prompt="Enter General Ledger code in this column under this heading" sqref="B4" xr:uid="{00000000-0002-0000-0300-000001000000}"/>
    <dataValidation allowBlank="1" showInputMessage="1" showErrorMessage="1" prompt="Enter Date when Check Request was Initiated in this column under this heading" sqref="C4" xr:uid="{00000000-0002-0000-0300-000002000000}"/>
    <dataValidation allowBlank="1" showInputMessage="1" showErrorMessage="1" prompt="Enter Requested by name in this column under this heading" sqref="D4" xr:uid="{00000000-0002-0000-0300-000003000000}"/>
    <dataValidation allowBlank="1" showInputMessage="1" showErrorMessage="1" prompt="Enter Check Amount in this column under this heading" sqref="E4" xr:uid="{00000000-0002-0000-0300-000004000000}"/>
    <dataValidation allowBlank="1" showInputMessage="1" showErrorMessage="1" prompt="Enter Previous Year Contribution in this column under this heading" sqref="F4" xr:uid="{00000000-0002-0000-0300-000005000000}"/>
    <dataValidation allowBlank="1" showInputMessage="1" showErrorMessage="1" prompt="Enter Payee name in this column under this heading" sqref="G4" xr:uid="{00000000-0002-0000-0300-000006000000}"/>
    <dataValidation allowBlank="1" showInputMessage="1" showErrorMessage="1" prompt="Enter Used for purpose in this column under this heading" sqref="H4" xr:uid="{00000000-0002-0000-0300-000007000000}"/>
    <dataValidation allowBlank="1" showInputMessage="1" showErrorMessage="1" prompt="Enter Signed Off by person name in this column under this heading" sqref="I4" xr:uid="{00000000-0002-0000-0300-000008000000}"/>
    <dataValidation allowBlank="1" showInputMessage="1" showErrorMessage="1" prompt="Enter Category in this column under this heading" sqref="J4" xr:uid="{00000000-0002-0000-0300-000009000000}"/>
    <dataValidation allowBlank="1" showInputMessage="1" showErrorMessage="1" prompt="Enter Method of Distribution in this column under this heading" sqref="K4" xr:uid="{00000000-0002-0000-0300-00000A000000}"/>
    <dataValidation allowBlank="1" showInputMessage="1" showErrorMessage="1" prompt="Enter File Date in this column under this heading" sqref="L4" xr:uid="{00000000-0002-0000-0300-00000B000000}"/>
    <dataValidation allowBlank="1" showInputMessage="1" showErrorMessage="1" prompt="Navigation link. Select to go to ITEMIZED EXPENSES worksheet" sqref="B1" xr:uid="{00000000-0002-0000-0300-00000C000000}"/>
    <dataValidation allowBlank="1" showInputMessage="1" showErrorMessage="1" prompt="Title of this worksheet is in this cell. Slicer to filter table by Requested by is in cell B3 and a slicer to filter table by Payee is in cell G3" sqref="B2:L2" xr:uid="{00000000-0002-0000-0300-00000D000000}"/>
  </dataValidations>
  <hyperlinks>
    <hyperlink ref="B1" location="'ITEMIZED EXPENSES'!A1" tooltip="Select to navigate to ITEMIZED EXPENSES worksheet" display="ITEMIZED EXPENSES" xr:uid="{00000000-0004-0000-0300-000000000000}"/>
  </hyperlinks>
  <printOptions horizontalCentered="1"/>
  <pageMargins left="0.4" right="0.4" top="0.4" bottom="0.6" header="0.3" footer="0.3"/>
  <pageSetup scale="62" fitToHeight="0" orientation="landscape" verticalDpi="200" r:id="rId1"/>
  <headerFooter differentFirst="1">
    <oddFooter>Page &amp;P of &amp;N</oddFooter>
  </headerFooter>
  <drawing r:id="rId2"/>
  <tableParts count="1">
    <tablePart r:id="rId3"/>
  </tableParts>
  <extLst>
    <ext xmlns:x15="http://schemas.microsoft.com/office/spreadsheetml/2010/11/main" uri="{3A4CF648-6AED-40f4-86FF-DC5316D8AED3}">
      <x14:slicerList xmlns:x14="http://schemas.microsoft.com/office/spreadsheetml/2009/9/main">
        <x14:slicer r:id="rId4"/>
      </x14:slicerList>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10</vt:i4>
      </vt:variant>
    </vt:vector>
  </HeadingPairs>
  <TitlesOfParts>
    <vt:vector size="14" baseType="lpstr">
      <vt:lpstr>YTD BUDGET SUMMARY</vt:lpstr>
      <vt:lpstr>MONTHLY EXPENSES SUMMARY</vt:lpstr>
      <vt:lpstr>ITEMIZED EXPENSES</vt:lpstr>
      <vt:lpstr>CHARITABLES &amp; SPONSORSHIPS</vt:lpstr>
      <vt:lpstr>_YEAR</vt:lpstr>
      <vt:lpstr>'CHARITABLES &amp; SPONSORSHIPS'!Print_Titles</vt:lpstr>
      <vt:lpstr>'ITEMIZED EXPENSES'!Print_Titles</vt:lpstr>
      <vt:lpstr>'MONTHLY EXPENSES SUMMARY'!Print_Titles</vt:lpstr>
      <vt:lpstr>'YTD BUDGET SUMMARY'!Print_Titles</vt:lpstr>
      <vt:lpstr>RowTitleRegion1..G2</vt:lpstr>
      <vt:lpstr>Title1</vt:lpstr>
      <vt:lpstr>Title2</vt:lpstr>
      <vt:lpstr>Title3</vt:lpstr>
      <vt:lpstr>Title4</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subject/>
  <dc:creator>Jane Pettigrew</dc:creator>
  <cp:lastModifiedBy>Jane Pettigrew</cp:lastModifiedBy>
  <dcterms:created xsi:type="dcterms:W3CDTF">2018-01-30T03:07:15Z</dcterms:created>
  <dcterms:modified xsi:type="dcterms:W3CDTF">2020-02-03T01:51:53Z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f42aa342-8706-4288-bd11-ebb85995028c_Enabled">
    <vt:lpwstr>True</vt:lpwstr>
  </property>
  <property fmtid="{D5CDD505-2E9C-101B-9397-08002B2CF9AE}" pid="3" name="MSIP_Label_f42aa342-8706-4288-bd11-ebb85995028c_SiteId">
    <vt:lpwstr>72f988bf-86f1-41af-91ab-2d7cd011db47</vt:lpwstr>
  </property>
  <property fmtid="{D5CDD505-2E9C-101B-9397-08002B2CF9AE}" pid="4" name="MSIP_Label_f42aa342-8706-4288-bd11-ebb85995028c_Owner">
    <vt:lpwstr>v-audrs@microsoft.com</vt:lpwstr>
  </property>
  <property fmtid="{D5CDD505-2E9C-101B-9397-08002B2CF9AE}" pid="5" name="MSIP_Label_f42aa342-8706-4288-bd11-ebb85995028c_SetDate">
    <vt:lpwstr>2018-01-30T03:07:20.1487904Z</vt:lpwstr>
  </property>
  <property fmtid="{D5CDD505-2E9C-101B-9397-08002B2CF9AE}" pid="6" name="MSIP_Label_f42aa342-8706-4288-bd11-ebb85995028c_Name">
    <vt:lpwstr>General</vt:lpwstr>
  </property>
  <property fmtid="{D5CDD505-2E9C-101B-9397-08002B2CF9AE}" pid="7" name="MSIP_Label_f42aa342-8706-4288-bd11-ebb85995028c_Application">
    <vt:lpwstr>Microsoft Azure Information Protection</vt:lpwstr>
  </property>
  <property fmtid="{D5CDD505-2E9C-101B-9397-08002B2CF9AE}" pid="8" name="MSIP_Label_f42aa342-8706-4288-bd11-ebb85995028c_Extended_MSFT_Method">
    <vt:lpwstr>Automatic</vt:lpwstr>
  </property>
  <property fmtid="{D5CDD505-2E9C-101B-9397-08002B2CF9AE}" pid="9" name="Sensitivity">
    <vt:lpwstr>General</vt:lpwstr>
  </property>
</Properties>
</file>