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6" rupBuild="18730"/>
  <workbookPr/>
  <mc:AlternateContent xmlns:mc="http://schemas.openxmlformats.org/markup-compatibility/2006">
    <mc:Choice Requires="x15">
      <x15ac:absPath xmlns:x15ac="http://schemas.microsoft.com/office/spreadsheetml/2010/11/ac" url="\\train2008\Data\Master Training Files\SharePoint Site Owner Advanced\"/>
    </mc:Choice>
  </mc:AlternateContent>
  <bookViews>
    <workbookView xWindow="0" yWindow="0" windowWidth="28800" windowHeight="12210" xr2:uid="{00000000-000D-0000-FFFF-FFFF00000000}"/>
  </bookViews>
  <sheets>
    <sheet name="Sales Data" sheetId="1" r:id="rId1"/>
    <sheet name="Calculations" sheetId="2" state="hidden" r:id="rId2"/>
    <sheet name="Charts" sheetId="3" r:id="rId3"/>
  </sheets>
  <definedNames>
    <definedName name="SalesChartArea">Charts!$A$1:$B$26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B1" i="2" l="1"/>
  <c r="B10" i="2" s="1"/>
  <c r="B11" i="2"/>
  <c r="B2" i="2"/>
  <c r="B17" i="2" l="1"/>
  <c r="B18" i="2" s="1"/>
  <c r="B19" i="2" s="1"/>
  <c r="B12" i="2"/>
  <c r="B13" i="2" s="1"/>
  <c r="B3" i="2"/>
  <c r="A20" i="2" s="1"/>
  <c r="B4" i="2" l="1"/>
  <c r="B15" i="2"/>
  <c r="B14" i="2"/>
  <c r="B16" i="2" s="1"/>
  <c r="B21" i="2" l="1"/>
  <c r="B6" i="2"/>
  <c r="B8" i="2"/>
  <c r="B5" i="2"/>
  <c r="B7" i="2" s="1"/>
  <c r="C19" i="2"/>
  <c r="B20" i="2"/>
  <c r="C20" i="2" l="1"/>
</calcChain>
</file>

<file path=xl/sharedStrings.xml><?xml version="1.0" encoding="utf-8"?>
<sst xmlns="http://schemas.openxmlformats.org/spreadsheetml/2006/main" count="30" uniqueCount="22">
  <si>
    <t>Date</t>
  </si>
  <si>
    <t>Sales</t>
  </si>
  <si>
    <t>Week Start</t>
  </si>
  <si>
    <t>Week End</t>
  </si>
  <si>
    <t>Quarter Start</t>
  </si>
  <si>
    <t>Quarter End</t>
  </si>
  <si>
    <t>Quarter Target</t>
  </si>
  <si>
    <t>Title</t>
  </si>
  <si>
    <t>Remaining</t>
  </si>
  <si>
    <t>Expected</t>
  </si>
  <si>
    <t>Week 1 Start</t>
  </si>
  <si>
    <t>Week Number</t>
  </si>
  <si>
    <t>Weekly Target</t>
  </si>
  <si>
    <t>Percentage</t>
  </si>
  <si>
    <t>Lost</t>
  </si>
  <si>
    <t>Prospect</t>
  </si>
  <si>
    <t>Type</t>
  </si>
  <si>
    <t>QLD</t>
  </si>
  <si>
    <t>NSW</t>
  </si>
  <si>
    <t>VIC</t>
  </si>
  <si>
    <t>WA</t>
  </si>
  <si>
    <t>Active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</si>
</sst>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;[Red]\-&quot;$&quot;#,##0"/>
    <numFmt numFmtId="164" formatCode="&quot;$&quot;#,##0"/>
    <numFmt numFmtId="165" formatCode="&quot;$&quot;#,##0.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rgb="FF333333"/>
      <name val="Verdana"/>
      <family val="2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">
    <xf numFmtId="0" fontId="0" fillId="0" borderId="0" xfId="0"/>
    <xf numFmtId="14" fontId="0" fillId="0" borderId="0" xfId="0" applyNumberFormat="1"/>
    <xf numFmtId="16" fontId="0" fillId="0" borderId="0" xfId="0" applyNumberFormat="1"/>
    <xf numFmtId="14" fontId="2" fillId="0" borderId="0" xfId="0" applyNumberFormat="1" applyFont="1"/>
    <xf numFmtId="0" fontId="0" fillId="0" borderId="0" xfId="0" applyFill="1"/>
    <xf numFmtId="6" fontId="0" fillId="0" borderId="0" xfId="0" applyNumberFormat="1" applyFill="1"/>
    <xf numFmtId="14" fontId="0" fillId="0" borderId="0" xfId="0" applyNumberFormat="1" applyFill="1"/>
    <xf numFmtId="164" fontId="0" fillId="0" borderId="0" xfId="1" applyNumberFormat="1" applyFont="1" applyFill="1"/>
    <xf numFmtId="1" fontId="0" fillId="0" borderId="0" xfId="0" applyNumberFormat="1" applyFill="1"/>
    <xf numFmtId="6" fontId="0" fillId="0" borderId="0" xfId="0" applyNumberFormat="1" applyFont="1" applyFill="1"/>
    <xf numFmtId="0" fontId="4" fillId="0" borderId="0" xfId="0" applyFont="1" applyFill="1"/>
    <xf numFmtId="0" fontId="0" fillId="0" borderId="0" xfId="0" applyFill="1" applyAlignment="1">
      <alignment horizontal="left"/>
    </xf>
    <xf numFmtId="0" fontId="3" fillId="2" borderId="0" xfId="0" applyFont="1" applyFill="1"/>
    <xf numFmtId="165" fontId="3" fillId="2" borderId="0" xfId="0" applyNumberFormat="1" applyFont="1" applyFill="1"/>
    <xf numFmtId="16" fontId="0" fillId="0" borderId="0" xfId="0" applyNumberFormat="1" applyFill="1"/>
    <xf numFmtId="9" fontId="0" fillId="0" borderId="0" xfId="1" applyFont="1" applyFill="1"/>
    <xf numFmtId="165" fontId="0" fillId="0" borderId="0" xfId="0" applyNumberFormat="1"/>
    <xf numFmtId="0" fontId="0" fillId="0" borderId="0" xfId="0" applyNumberFormat="1"/>
  </cellXfs>
  <cellStyles count="2">
    <cellStyle name="Normal" xfId="0" builtinId="0"/>
    <cellStyle name="Percent" xfId="1" builtinId="5"/>
  </cellStyles>
  <dxfs count="5">
    <dxf>
      <numFmt numFmtId="0" formatCode="General"/>
    </dxf>
    <dxf>
      <numFmt numFmtId="0" formatCode="General"/>
    </dxf>
    <dxf>
      <numFmt numFmtId="0" formatCode="General"/>
    </dxf>
    <dxf>
      <numFmt numFmtId="165" formatCode="&quot;$&quot;#,##0.00"/>
    </dxf>
    <dxf>
      <numFmt numFmtId="19" formatCode="d/mm/yyyy"/>
    </dxf>
  </dxfs>
  <tableStyles count="0" defaultTableStyle="TableStyleMedium2" defaultPivotStyle="PivotStyleLight16"/>
  <colors>
    <mruColors>
      <color rgb="FFEAEAE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8"/>
    </mc:Choice>
    <mc:Fallback>
      <c:style val="8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VIC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1"/>
          <c:order val="1"/>
          <c:tx>
            <c:strRef>
              <c:f>'Sales Data'!$D$3</c:f>
              <c:strCache>
                <c:ptCount val="1"/>
                <c:pt idx="0">
                  <c:v>VIC</c:v>
                </c:pt>
              </c:strCache>
            </c:strRef>
          </c:tx>
          <c:dPt>
            <c:idx val="0"/>
            <c:bubble3D val="0"/>
            <c:spPr>
              <a:solidFill>
                <a:schemeClr val="accent6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D7AA-41DE-9CAD-A67CAD5545C9}"/>
              </c:ext>
            </c:extLst>
          </c:dPt>
          <c:dPt>
            <c:idx val="1"/>
            <c:bubble3D val="0"/>
            <c:spPr>
              <a:solidFill>
                <a:schemeClr val="accent6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D7AA-41DE-9CAD-A67CAD5545C9}"/>
              </c:ext>
            </c:extLst>
          </c:dPt>
          <c:dPt>
            <c:idx val="2"/>
            <c:bubble3D val="0"/>
            <c:spPr>
              <a:solidFill>
                <a:schemeClr val="accent6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D7AA-41DE-9CAD-A67CAD5545C9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Data'!$E$3:$G$3</c:f>
              <c:numCache>
                <c:formatCode>General</c:formatCode>
                <c:ptCount val="3"/>
                <c:pt idx="0">
                  <c:v>5</c:v>
                </c:pt>
                <c:pt idx="1">
                  <c:v>5</c:v>
                </c:pt>
                <c:pt idx="2">
                  <c:v>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7AA-41DE-9CAD-A67CAD5545C9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'Sales Data'!$D$2</c15:sqref>
                        </c15:formulaRef>
                      </c:ext>
                    </c:extLst>
                    <c:strCache>
                      <c:ptCount val="1"/>
                      <c:pt idx="0">
                        <c:v>NSW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6">
                        <a:shade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D7AA-41DE-9CAD-A67CAD5545C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6"/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D7AA-41DE-9CAD-A67CAD5545C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>
                        <a:tint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D7AA-41DE-9CAD-A67CAD5545C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Data'!$E$2:$G$2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3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D7AA-41DE-9CAD-A67CAD5545C9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Data'!$D$4</c15:sqref>
                        </c15:formulaRef>
                      </c:ext>
                    </c:extLst>
                    <c:strCache>
                      <c:ptCount val="1"/>
                      <c:pt idx="0">
                        <c:v>WA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6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D7AA-41DE-9CAD-A67CAD5545C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6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D7AA-41DE-9CAD-A67CAD5545C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D7AA-41DE-9CAD-A67CAD5545C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Data'!$E$4:$G$4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D7AA-41DE-9CAD-A67CAD5545C9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Data'!$D$5</c15:sqref>
                        </c15:formulaRef>
                      </c:ext>
                    </c:extLst>
                    <c:strCache>
                      <c:ptCount val="1"/>
                      <c:pt idx="0">
                        <c:v>QLD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6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D7AA-41DE-9CAD-A67CAD5545C9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6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D7AA-41DE-9CAD-A67CAD5545C9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6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D7AA-41DE-9CAD-A67CAD5545C9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Data'!$E$5:$G$5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13</c:v>
                      </c:pt>
                      <c:pt idx="2">
                        <c:v>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D7AA-41DE-9CAD-A67CAD5545C9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NSW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'Sales Data'!$D$2</c:f>
              <c:strCache>
                <c:ptCount val="1"/>
                <c:pt idx="0">
                  <c:v>NSW</c:v>
                </c:pt>
              </c:strCache>
            </c:strRef>
          </c:tx>
          <c:dPt>
            <c:idx val="0"/>
            <c:bubble3D val="0"/>
            <c:spPr>
              <a:solidFill>
                <a:schemeClr val="accent3">
                  <a:shade val="6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1-4D2A-41AF-9E36-EDE8F21A4DD0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3-4D2A-41AF-9E36-EDE8F21A4DD0}"/>
              </c:ext>
            </c:extLst>
          </c:dPt>
          <c:dPt>
            <c:idx val="2"/>
            <c:bubble3D val="0"/>
            <c:spPr>
              <a:solidFill>
                <a:schemeClr val="accent3">
                  <a:tint val="65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 xmlns:c15="http://schemas.microsoft.com/office/drawing/2012/chart">
              <c:ext xmlns:c16="http://schemas.microsoft.com/office/drawing/2014/chart" uri="{C3380CC4-5D6E-409C-BE32-E72D297353CC}">
                <c16:uniqueId val="{00000005-4D2A-41AF-9E36-EDE8F21A4DD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Data'!$E$2:$G$2</c:f>
              <c:numCache>
                <c:formatCode>General</c:formatCode>
                <c:ptCount val="3"/>
                <c:pt idx="0">
                  <c:v>3</c:v>
                </c:pt>
                <c:pt idx="1">
                  <c:v>5</c:v>
                </c:pt>
                <c:pt idx="2">
                  <c:v>31</c:v>
                </c:pt>
              </c:numCache>
            </c:numRef>
          </c:val>
          <c:extLst xmlns:c15="http://schemas.microsoft.com/office/drawing/2012/chart">
            <c:ext xmlns:c16="http://schemas.microsoft.com/office/drawing/2014/chart" uri="{C3380CC4-5D6E-409C-BE32-E72D297353CC}">
              <c16:uniqueId val="{00000008-4D2A-41AF-9E36-EDE8F21A4DD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'Sales Data'!$D$3</c15:sqref>
                        </c15:formulaRef>
                      </c:ext>
                    </c:extLst>
                    <c:strCache>
                      <c:ptCount val="1"/>
                      <c:pt idx="0">
                        <c:v>VIC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3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4D2A-41AF-9E36-EDE8F21A4D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4D2A-41AF-9E36-EDE8F21A4D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4D2A-41AF-9E36-EDE8F21A4D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Data'!$E$3:$G$3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4D2A-41AF-9E36-EDE8F21A4DD0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Data'!$D$4</c15:sqref>
                        </c15:formulaRef>
                      </c:ext>
                    </c:extLst>
                    <c:strCache>
                      <c:ptCount val="1"/>
                      <c:pt idx="0">
                        <c:v>WA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3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4D2A-41AF-9E36-EDE8F21A4D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4D2A-41AF-9E36-EDE8F21A4D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4D2A-41AF-9E36-EDE8F21A4D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Data'!$E$4:$G$4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4D2A-41AF-9E36-EDE8F21A4DD0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Data'!$D$5</c15:sqref>
                        </c15:formulaRef>
                      </c:ext>
                    </c:extLst>
                    <c:strCache>
                      <c:ptCount val="1"/>
                      <c:pt idx="0">
                        <c:v>QLD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3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4D2A-41AF-9E36-EDE8F21A4DD0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3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4D2A-41AF-9E36-EDE8F21A4DD0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3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4D2A-41AF-9E36-EDE8F21A4DD0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Data'!$E$5:$G$5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13</c:v>
                      </c:pt>
                      <c:pt idx="2">
                        <c:v>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4D2A-41AF-9E36-EDE8F21A4DD0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4"/>
    </mc:Choice>
    <mc:Fallback>
      <c:style val="4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WA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2"/>
          <c:order val="2"/>
          <c:tx>
            <c:strRef>
              <c:f>'Sales Data'!$D$4</c:f>
              <c:strCache>
                <c:ptCount val="1"/>
                <c:pt idx="0">
                  <c:v>WA</c:v>
                </c:pt>
              </c:strCache>
            </c:strRef>
          </c:tx>
          <c:dPt>
            <c:idx val="0"/>
            <c:bubble3D val="0"/>
            <c:spPr>
              <a:solidFill>
                <a:schemeClr val="accent2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788-4172-BAC1-5C346D3CC8AC}"/>
              </c:ext>
            </c:extLst>
          </c:dPt>
          <c:dPt>
            <c:idx val="1"/>
            <c:bubble3D val="0"/>
            <c:spPr>
              <a:solidFill>
                <a:schemeClr val="accent2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788-4172-BAC1-5C346D3CC8AC}"/>
              </c:ext>
            </c:extLst>
          </c:dPt>
          <c:dPt>
            <c:idx val="2"/>
            <c:bubble3D val="0"/>
            <c:spPr>
              <a:solidFill>
                <a:schemeClr val="accent2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788-4172-BAC1-5C346D3CC8AC}"/>
              </c:ext>
            </c:extLst>
          </c:dPt>
          <c:dLbls>
            <c:dLbl>
              <c:idx val="0"/>
              <c:layout>
                <c:manualLayout>
                  <c:x val="-2.9470726495726497E-2"/>
                  <c:y val="7.5529914529914527E-3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788-4172-BAC1-5C346D3CC8AC}"/>
                </c:ext>
              </c:extLst>
            </c:dLbl>
            <c:dLbl>
              <c:idx val="1"/>
              <c:layout>
                <c:manualLayout>
                  <c:x val="1.8020085470085469E-2"/>
                  <c:y val="-0.1691119658119658"/>
                </c:manualLayout>
              </c:layout>
              <c:dLblPos val="bestFit"/>
              <c:showLegendKey val="0"/>
              <c:showVal val="1"/>
              <c:showCatName val="1"/>
              <c:showSerName val="0"/>
              <c:showPercent val="1"/>
              <c:showBubbleSize val="0"/>
              <c:separator>
</c:separator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788-4172-BAC1-5C346D3CC8A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Data'!$E$4:$G$4</c:f>
              <c:numCache>
                <c:formatCode>General</c:formatCode>
                <c:ptCount val="3"/>
                <c:pt idx="0">
                  <c:v>1</c:v>
                </c:pt>
                <c:pt idx="1">
                  <c:v>1</c:v>
                </c:pt>
                <c:pt idx="2">
                  <c:v>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788-4172-BAC1-5C346D3CC8AC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'Sales Data'!$D$2</c15:sqref>
                        </c15:formulaRef>
                      </c:ext>
                    </c:extLst>
                    <c:strCache>
                      <c:ptCount val="1"/>
                      <c:pt idx="0">
                        <c:v>NSW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2">
                        <a:shade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B788-4172-BAC1-5C346D3CC8A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/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B788-4172-BAC1-5C346D3CC8A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2">
                        <a:tint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B788-4172-BAC1-5C346D3CC8A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Data'!$E$2:$G$2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3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B788-4172-BAC1-5C346D3CC8AC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Data'!$D$3</c15:sqref>
                        </c15:formulaRef>
                      </c:ext>
                    </c:extLst>
                    <c:strCache>
                      <c:ptCount val="1"/>
                      <c:pt idx="0">
                        <c:v>VIC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2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B788-4172-BAC1-5C346D3CC8A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B788-4172-BAC1-5C346D3CC8A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2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B788-4172-BAC1-5C346D3CC8A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Data'!$E$3:$G$3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788-4172-BAC1-5C346D3CC8AC}"/>
                  </c:ext>
                </c:extLst>
              </c15:ser>
            </c15:filteredPieSeries>
            <c15:filteredPieSeries>
              <c15:ser>
                <c:idx val="3"/>
                <c:order val="3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Data'!$D$5</c15:sqref>
                        </c15:formulaRef>
                      </c:ext>
                    </c:extLst>
                    <c:strCache>
                      <c:ptCount val="1"/>
                      <c:pt idx="0">
                        <c:v>QLD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2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B788-4172-BAC1-5C346D3CC8AC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2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B788-4172-BAC1-5C346D3CC8AC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2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B788-4172-BAC1-5C346D3CC8AC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lt1"/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0"/>
                  <c:showSerName val="0"/>
                  <c:showPercent val="0"/>
                  <c:showBubbleSize val="0"/>
                  <c:showLeaderLines val="1"/>
                  <c:leaderLines>
                    <c:spPr>
                      <a:ln w="9525" cap="flat" cmpd="sng" algn="ctr">
                        <a:solidFill>
                          <a:schemeClr val="dk1">
                            <a:lumMod val="35000"/>
                            <a:lumOff val="65000"/>
                          </a:schemeClr>
                        </a:solidFill>
                        <a:round/>
                      </a:ln>
                      <a:effectLst/>
                    </c:spPr>
                  </c:leaderLines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Data'!$E$5:$G$5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0</c:v>
                      </c:pt>
                      <c:pt idx="1">
                        <c:v>13</c:v>
                      </c:pt>
                      <c:pt idx="2">
                        <c:v>7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B788-4172-BAC1-5C346D3CC8AC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6"/>
    </mc:Choice>
    <mc:Fallback>
      <c:style val="6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AU"/>
              <a:t>QLD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pieChart>
        <c:varyColors val="1"/>
        <c:ser>
          <c:idx val="3"/>
          <c:order val="3"/>
          <c:tx>
            <c:strRef>
              <c:f>'Sales Data'!$D$5</c:f>
              <c:strCache>
                <c:ptCount val="1"/>
                <c:pt idx="0">
                  <c:v>QLD</c:v>
                </c:pt>
              </c:strCache>
            </c:strRef>
          </c:tx>
          <c:dPt>
            <c:idx val="0"/>
            <c:bubble3D val="0"/>
            <c:spPr>
              <a:solidFill>
                <a:schemeClr val="accent4">
                  <a:shade val="58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B132-4DDB-9130-842BD8712641}"/>
              </c:ext>
            </c:extLst>
          </c:dPt>
          <c:dPt>
            <c:idx val="1"/>
            <c:bubble3D val="0"/>
            <c:spPr>
              <a:solidFill>
                <a:schemeClr val="accent4">
                  <a:shade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B132-4DDB-9130-842BD8712641}"/>
              </c:ext>
            </c:extLst>
          </c:dPt>
          <c:dPt>
            <c:idx val="2"/>
            <c:bubble3D val="0"/>
            <c:spPr>
              <a:solidFill>
                <a:schemeClr val="accent4">
                  <a:tint val="86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B132-4DDB-9130-842BD8712641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1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estFit"/>
            <c:showLegendKey val="0"/>
            <c:showVal val="1"/>
            <c:showCatName val="1"/>
            <c:showSerName val="0"/>
            <c:showPercent val="1"/>
            <c:showBubbleSize val="0"/>
            <c:separator>
</c:separator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 xmlns:c15="http://schemas.microsoft.com/office/drawing/2012/chart">
              <c:ext xmlns:c15="http://schemas.microsoft.com/office/drawing/2012/chart" uri="{CE6537A1-D6FC-4f65-9D91-7224C49458BB}"/>
            </c:extLst>
          </c:dLbls>
          <c:cat>
            <c:strRef>
              <c:f>'Sales Data'!$E$1:$G$1</c:f>
              <c:strCache>
                <c:ptCount val="3"/>
                <c:pt idx="0">
                  <c:v>Lost</c:v>
                </c:pt>
                <c:pt idx="1">
                  <c:v>Prospect</c:v>
                </c:pt>
                <c:pt idx="2">
                  <c:v>Active</c:v>
                </c:pt>
              </c:strCache>
            </c:strRef>
          </c:cat>
          <c:val>
            <c:numRef>
              <c:f>'Sales Data'!$E$5:$G$5</c:f>
              <c:numCache>
                <c:formatCode>General</c:formatCode>
                <c:ptCount val="3"/>
                <c:pt idx="0">
                  <c:v>0</c:v>
                </c:pt>
                <c:pt idx="1">
                  <c:v>13</c:v>
                </c:pt>
                <c:pt idx="2">
                  <c:v>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B132-4DDB-9130-842BD8712641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270"/>
        <c:extLst>
          <c:ext xmlns:c15="http://schemas.microsoft.com/office/drawing/2012/chart" uri="{02D57815-91ED-43cb-92C2-25804820EDAC}">
            <c15:filteredPie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'Sales Data'!$D$2</c15:sqref>
                        </c15:formulaRef>
                      </c:ext>
                    </c:extLst>
                    <c:strCache>
                      <c:ptCount val="1"/>
                      <c:pt idx="0">
                        <c:v>NSW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A-B132-4DDB-9130-842BD871264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/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C-B132-4DDB-9130-842BD871264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tint val="65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>
                    <c:ext xmlns:c16="http://schemas.microsoft.com/office/drawing/2014/chart" uri="{C3380CC4-5D6E-409C-BE32-E72D297353CC}">
                      <c16:uniqueId val="{0000000E-B132-4DDB-9130-842BD871264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>
                    <c:ext uri="{CE6537A1-D6FC-4f65-9D91-7224C49458BB}"/>
                  </c:extLst>
                </c:dLbls>
                <c:cat>
                  <c:strRef>
                    <c:extLst>
                      <c:ext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'Sales Data'!$E$2:$G$2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3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11-B132-4DDB-9130-842BD8712641}"/>
                  </c:ext>
                </c:extLst>
              </c15:ser>
            </c15:filteredPieSeries>
            <c15:filteredPie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Data'!$D$3</c15:sqref>
                        </c15:formulaRef>
                      </c:ext>
                    </c:extLst>
                    <c:strCache>
                      <c:ptCount val="1"/>
                      <c:pt idx="0">
                        <c:v>VIC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3-B132-4DDB-9130-842BD871264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5-B132-4DDB-9130-842BD871264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7-B132-4DDB-9130-842BD871264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Data'!$E$3:$G$3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5</c:v>
                      </c:pt>
                      <c:pt idx="1">
                        <c:v>5</c:v>
                      </c:pt>
                      <c:pt idx="2">
                        <c:v>31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1A-B132-4DDB-9130-842BD8712641}"/>
                  </c:ext>
                </c:extLst>
              </c15:ser>
            </c15:filteredPieSeries>
            <c15:filteredPieSeries>
              <c15:ser>
                <c:idx val="2"/>
                <c:order val="2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Data'!$D$4</c15:sqref>
                        </c15:formulaRef>
                      </c:ext>
                    </c:extLst>
                    <c:strCache>
                      <c:ptCount val="1"/>
                      <c:pt idx="0">
                        <c:v>WA</c:v>
                      </c:pt>
                    </c:strCache>
                  </c:strRef>
                </c:tx>
                <c:dPt>
                  <c:idx val="0"/>
                  <c:bubble3D val="0"/>
                  <c:spPr>
                    <a:solidFill>
                      <a:schemeClr val="accent4">
                        <a:shade val="58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C-B132-4DDB-9130-842BD8712641}"/>
                    </c:ext>
                  </c:extLst>
                </c:dPt>
                <c:dPt>
                  <c:idx val="1"/>
                  <c:bubble3D val="0"/>
                  <c:spPr>
                    <a:solidFill>
                      <a:schemeClr val="accent4">
                        <a:shade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1E-B132-4DDB-9130-842BD8712641}"/>
                    </c:ext>
                  </c:extLst>
                </c:dPt>
                <c:dPt>
                  <c:idx val="2"/>
                  <c:bubble3D val="0"/>
                  <c:spPr>
                    <a:solidFill>
                      <a:schemeClr val="accent4">
                        <a:tint val="86000"/>
                      </a:schemeClr>
                    </a:solidFill>
                    <a:ln>
                      <a:noFill/>
                    </a:ln>
                    <a:effectLst>
                      <a:outerShdw blurRad="317500" algn="ctr" rotWithShape="0">
                        <a:prstClr val="black">
                          <a:alpha val="25000"/>
                        </a:prstClr>
                      </a:outerShdw>
                    </a:effectLst>
                  </c:spPr>
                  <c:extLst xmlns:c15="http://schemas.microsoft.com/office/drawing/2012/chart">
                    <c:ext xmlns:c16="http://schemas.microsoft.com/office/drawing/2014/chart" uri="{C3380CC4-5D6E-409C-BE32-E72D297353CC}">
                      <c16:uniqueId val="{00000020-B132-4DDB-9130-842BD8712641}"/>
                    </c:ext>
                  </c:extLst>
                </c:dPt>
                <c:dLbls>
                  <c:spPr>
                    <a:noFill/>
                    <a:ln>
                      <a:noFill/>
                    </a:ln>
                    <a:effectLst/>
                  </c:spPr>
                  <c:txPr>
                    <a:bodyPr rot="0" spcFirstLastPara="1" vertOverflow="ellipsis" vert="horz" wrap="square" lIns="38100" tIns="19050" rIns="38100" bIns="19050" anchor="ctr" anchorCtr="1">
                      <a:spAutoFit/>
                    </a:bodyPr>
                    <a:lstStyle/>
                    <a:p>
                      <a:pPr>
                        <a:defRPr sz="900" b="1" i="0" u="none" strike="noStrike" kern="1200" baseline="0">
                          <a:solidFill>
                            <a:schemeClr val="tx1">
                              <a:lumMod val="65000"/>
                              <a:lumOff val="35000"/>
                            </a:schemeClr>
                          </a:solidFill>
                          <a:latin typeface="+mn-lt"/>
                          <a:ea typeface="+mn-ea"/>
                          <a:cs typeface="+mn-cs"/>
                        </a:defRPr>
                      </a:pPr>
                      <a:endParaRPr lang="en-US"/>
                    </a:p>
                  </c:txPr>
                  <c:dLblPos val="inEnd"/>
                  <c:showLegendKey val="0"/>
                  <c:showVal val="1"/>
                  <c:showCatName val="1"/>
                  <c:showSerName val="0"/>
                  <c:showPercent val="1"/>
                  <c:showBubbleSize val="0"/>
                  <c:separator>
</c:separator>
                  <c:showLeaderLines val="0"/>
                  <c:extLst xmlns:c15="http://schemas.microsoft.com/office/drawing/2012/chart">
                    <c:ext xmlns:c15="http://schemas.microsoft.com/office/drawing/2012/chart" uri="{CE6537A1-D6FC-4f65-9D91-7224C49458BB}"/>
                  </c:extLst>
                </c:dLbls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'Sales Data'!$E$1:$G$1</c15:sqref>
                        </c15:formulaRef>
                      </c:ext>
                    </c:extLst>
                    <c:strCache>
                      <c:ptCount val="3"/>
                      <c:pt idx="0">
                        <c:v>Lost</c:v>
                      </c:pt>
                      <c:pt idx="1">
                        <c:v>Prospect</c:v>
                      </c:pt>
                      <c:pt idx="2">
                        <c:v>Active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'Sales Data'!$E$4:$G$4</c15:sqref>
                        </c15:formulaRef>
                      </c:ext>
                    </c:extLst>
                    <c:numCache>
                      <c:formatCode>General</c:formatCode>
                      <c:ptCount val="3"/>
                      <c:pt idx="0">
                        <c:v>1</c:v>
                      </c:pt>
                      <c:pt idx="1">
                        <c:v>1</c:v>
                      </c:pt>
                      <c:pt idx="2">
                        <c:v>25</c:v>
                      </c:pt>
                    </c:numCache>
                  </c:numRef>
                </c:val>
                <c:extLst xmlns:c15="http://schemas.microsoft.com/office/drawing/2012/chart">
                  <c:ext xmlns:c16="http://schemas.microsoft.com/office/drawing/2014/chart" uri="{C3380CC4-5D6E-409C-BE32-E72D297353CC}">
                    <c16:uniqueId val="{00000023-B132-4DDB-9130-842BD8712641}"/>
                  </c:ext>
                </c:extLst>
              </c15:ser>
            </c15:filteredPieSeries>
          </c:ext>
        </c:extLst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en-US" sz="14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US"/>
              <a:t>Sales </a:t>
            </a:r>
          </a:p>
          <a:p>
            <a:pPr algn="ctr" rtl="0">
              <a:defRPr lang="en-US" sz="1400" b="1" i="0" u="none" strike="noStrike" kern="1200" baseline="0">
                <a:solidFill>
                  <a:sysClr val="windowText" lastClr="000000">
                    <a:lumMod val="65000"/>
                    <a:lumOff val="35000"/>
                  </a:sysClr>
                </a:solidFill>
                <a:latin typeface="Segoe UI Black" panose="020B0A02040204020203" pitchFamily="34" charset="0"/>
                <a:ea typeface="Segoe UI Black" panose="020B0A02040204020203" pitchFamily="34" charset="0"/>
                <a:cs typeface="Segoe UI Black" panose="020B0A02040204020203" pitchFamily="34" charset="0"/>
              </a:defRPr>
            </a:pPr>
            <a:r>
              <a:rPr lang="en-US"/>
              <a:t>This Quarter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Calculations!$A$15</c:f>
              <c:strCache>
                <c:ptCount val="1"/>
                <c:pt idx="0">
                  <c:v>Percentage</c:v>
                </c:pt>
              </c:strCache>
            </c:strRef>
          </c:tx>
          <c:spPr>
            <a:solidFill>
              <a:schemeClr val="accent3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84E2-48B5-8270-6A3D0FE0725B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Calculations!$B$15</c:f>
              <c:numCache>
                <c:formatCode>0%</c:formatCode>
                <c:ptCount val="1"/>
                <c:pt idx="0">
                  <c:v>0.46162294183089642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4E2-48B5-8270-6A3D0FE0725B}"/>
            </c:ext>
          </c:extLst>
        </c:ser>
        <c:ser>
          <c:idx val="1"/>
          <c:order val="1"/>
          <c:tx>
            <c:strRef>
              <c:f>Calculations!$A$16</c:f>
              <c:strCache>
                <c:ptCount val="1"/>
                <c:pt idx="0">
                  <c:v>Remaining</c:v>
                </c:pt>
              </c:strCache>
            </c:strRef>
          </c:tx>
          <c:spPr>
            <a:solidFill>
              <a:schemeClr val="bg1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</c:spPr>
          <c:invertIfNegative val="0"/>
          <c:dPt>
            <c:idx val="0"/>
            <c:invertIfNegative val="0"/>
            <c:bubble3D val="0"/>
            <c:spPr>
              <a:solidFill>
                <a:schemeClr val="bg1">
                  <a:lumMod val="85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4E2-48B5-8270-6A3D0FE0725B}"/>
              </c:ext>
            </c:extLst>
          </c:dPt>
          <c:cat>
            <c:strLit>
              <c:ptCount val="1"/>
              <c:pt idx="0">
                <c:v> </c:v>
              </c:pt>
            </c:strLit>
          </c:cat>
          <c:val>
            <c:numRef>
              <c:f>Calculations!$B$16</c:f>
              <c:numCache>
                <c:formatCode>0%</c:formatCode>
                <c:ptCount val="1"/>
                <c:pt idx="0">
                  <c:v>0.53837705816910353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E2-48B5-8270-6A3D0FE07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10240872"/>
        <c:axId val="284865976"/>
      </c:barChart>
      <c:lineChart>
        <c:grouping val="standard"/>
        <c:varyColors val="0"/>
        <c:ser>
          <c:idx val="2"/>
          <c:order val="2"/>
          <c:tx>
            <c:strRef>
              <c:f>Calculations!$A$20</c:f>
              <c:strCache>
                <c:ptCount val="1"/>
                <c:pt idx="0">
                  <c:v>Target to 12 Jan</c:v>
                </c:pt>
              </c:strCache>
            </c:strRef>
          </c:tx>
          <c:spPr>
            <a:ln w="28575" cap="rnd">
              <a:solidFill>
                <a:schemeClr val="accent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dLbls>
            <c:dLbl>
              <c:idx val="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4E2-48B5-8270-6A3D0FE0725B}"/>
                </c:ext>
              </c:extLst>
            </c:dLbl>
            <c:dLbl>
              <c:idx val="1"/>
              <c:spPr>
                <a:noFill/>
                <a:ln>
                  <a:noFill/>
                </a:ln>
                <a:effectLst/>
              </c:spPr>
              <c:txPr>
                <a:bodyPr rot="0" spcFirstLastPara="1" vertOverflow="overflow" horzOverflow="overflow" vert="horz" wrap="square" lIns="0" tIns="0" rIns="0" bIns="0" anchor="ctr" anchorCtr="1">
                  <a:noAutofit/>
                </a:bodyPr>
                <a:lstStyle/>
                <a:p>
                  <a:pPr>
                    <a:defRPr sz="800" b="0" i="0" u="none" strike="noStrike" kern="1200" baseline="0">
                      <a:solidFill>
                        <a:schemeClr val="tx1">
                          <a:lumMod val="75000"/>
                          <a:lumOff val="2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  <c:dLblPos val="b"/>
              <c:showLegendKey val="0"/>
              <c:showVal val="0"/>
              <c:showCatName val="0"/>
              <c:showSerName val="1"/>
              <c:showPercent val="0"/>
              <c:showBubbleSize val="0"/>
              <c:extLst>
                <c:ext xmlns:c15="http://schemas.microsoft.com/office/drawing/2012/chart" uri="{CE6537A1-D6FC-4f65-9D91-7224C49458BB}">
                  <c15:spPr xmlns:c15="http://schemas.microsoft.com/office/drawing/2012/chart">
                    <a:prstGeom prst="rect">
                      <a:avLst/>
                    </a:prstGeom>
                  </c15:spPr>
                </c:ext>
                <c:ext xmlns:c16="http://schemas.microsoft.com/office/drawing/2014/chart" uri="{C3380CC4-5D6E-409C-BE32-E72D297353CC}">
                  <c16:uniqueId val="{00000006-84E2-48B5-8270-6A3D0FE0725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0" tIns="0" rIns="0" bIns="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b"/>
            <c:showLegendKey val="0"/>
            <c:showVal val="0"/>
            <c:showCatName val="0"/>
            <c:showSerName val="1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pPr xmlns:c15="http://schemas.microsoft.com/office/drawing/2012/chart">
                  <a:prstGeom prst="rect">
                    <a:avLst/>
                  </a:prstGeom>
                </c15:spPr>
                <c15:showLeaderLines val="0"/>
              </c:ext>
            </c:extLst>
          </c:dLbls>
          <c:val>
            <c:numRef>
              <c:f>Calculations!$B$20:$C$20</c:f>
              <c:numCache>
                <c:formatCode>0%</c:formatCode>
                <c:ptCount val="2"/>
                <c:pt idx="0">
                  <c:v>0.15384615384615385</c:v>
                </c:pt>
                <c:pt idx="1">
                  <c:v>0.15384615384615385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84E2-48B5-8270-6A3D0FE0725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10240872"/>
        <c:axId val="284865976"/>
      </c:lineChart>
      <c:catAx>
        <c:axId val="110240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4865976"/>
        <c:crosses val="autoZero"/>
        <c:auto val="1"/>
        <c:lblAlgn val="ctr"/>
        <c:lblOffset val="100"/>
        <c:noMultiLvlLbl val="0"/>
      </c:catAx>
      <c:valAx>
        <c:axId val="284865976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24087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pattFill prst="ltDnDiag">
      <a:fgClr>
        <a:srgbClr val="EAEAEA"/>
      </a:fgClr>
      <a:bgClr>
        <a:schemeClr val="bg1"/>
      </a:bgClr>
    </a:patt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strRef>
          <c:f>Calculations!$B$8</c:f>
          <c:strCache>
            <c:ptCount val="1"/>
            <c:pt idx="0">
              <c:v>This Week_x000d_Sales $72,823</c:v>
            </c:pt>
          </c:strCache>
        </c:strRef>
      </c:tx>
      <c:layout>
        <c:manualLayout>
          <c:xMode val="edge"/>
          <c:yMode val="edge"/>
          <c:x val="0.16772080093273756"/>
          <c:y val="1.702127659574468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1" i="0" u="none" strike="noStrike" kern="1200" spc="0" baseline="0">
              <a:solidFill>
                <a:schemeClr val="accent2">
                  <a:lumMod val="50000"/>
                </a:schemeClr>
              </a:solidFill>
              <a:latin typeface="Segoe UI Black" panose="020B0A02040204020203" pitchFamily="34" charset="0"/>
              <a:ea typeface="Segoe UI Black" panose="020B0A02040204020203" pitchFamily="34" charset="0"/>
              <a:cs typeface="Segoe UI Black" panose="020B0A02040204020203" pitchFamily="34" charset="0"/>
            </a:defRPr>
          </a:pPr>
          <a:endParaRPr lang="en-US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Calculations!$A$4</c:f>
              <c:strCache>
                <c:ptCount val="1"/>
                <c:pt idx="0">
                  <c:v>Sales</c:v>
                </c:pt>
              </c:strCache>
            </c:strRef>
          </c:tx>
          <c:spPr>
            <a:solidFill>
              <a:schemeClr val="accent2">
                <a:lumMod val="50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Pt>
            <c:idx val="0"/>
            <c:invertIfNegative val="0"/>
            <c:bubble3D val="0"/>
            <c:spPr>
              <a:solidFill>
                <a:schemeClr val="accent2">
                  <a:lumMod val="50000"/>
                </a:schemeClr>
              </a:solid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  <a:scene3d>
                <a:camera prst="orthographicFront"/>
                <a:lightRig rig="threePt" dir="t"/>
              </a:scene3d>
              <a:sp3d>
                <a:bevelT/>
              </a:sp3d>
            </c:spPr>
            <c:extLst>
              <c:ext xmlns:c16="http://schemas.microsoft.com/office/drawing/2014/chart" uri="{C3380CC4-5D6E-409C-BE32-E72D297353CC}">
                <c16:uniqueId val="{00000001-AD87-43F3-B18A-7242CC6AB74D}"/>
              </c:ext>
            </c:extLst>
          </c:dPt>
          <c:val>
            <c:numRef>
              <c:f>Calculations!$B$4</c:f>
              <c:numCache>
                <c:formatCode>"$"#,##0_);[Red]\("$"#,##0\)</c:formatCode>
                <c:ptCount val="1"/>
                <c:pt idx="0">
                  <c:v>72822.727272727279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D87-43F3-B18A-7242CC6AB74D}"/>
            </c:ext>
          </c:extLst>
        </c:ser>
        <c:ser>
          <c:idx val="1"/>
          <c:order val="1"/>
          <c:tx>
            <c:strRef>
              <c:f>Calculations!$A$5</c:f>
              <c:strCache>
                <c:ptCount val="1"/>
                <c:pt idx="0">
                  <c:v>Remaining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>
              <a:outerShdw blurRad="50800" dist="38100" dir="2700000" algn="tl" rotWithShape="0">
                <a:prstClr val="black">
                  <a:alpha val="40000"/>
                </a:prstClr>
              </a:outerShdw>
            </a:effectLst>
            <a:scene3d>
              <a:camera prst="orthographicFront"/>
              <a:lightRig rig="threePt" dir="t"/>
            </a:scene3d>
            <a:sp3d/>
          </c:spPr>
          <c:invertIfNegative val="0"/>
          <c:val>
            <c:numRef>
              <c:f>Calculations!$B$5</c:f>
              <c:numCache>
                <c:formatCode>"$"#,##0_);[Red]\("$"#,##0\)</c:formatCode>
                <c:ptCount val="1"/>
                <c:pt idx="0">
                  <c:v>15177.272727272721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D87-43F3-B18A-7242CC6AB7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85474392"/>
        <c:axId val="285010488"/>
      </c:barChart>
      <c:catAx>
        <c:axId val="285474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285010488"/>
        <c:crosses val="autoZero"/>
        <c:auto val="1"/>
        <c:lblAlgn val="ctr"/>
        <c:lblOffset val="100"/>
        <c:noMultiLvlLbl val="0"/>
      </c:catAx>
      <c:valAx>
        <c:axId val="285010488"/>
        <c:scaling>
          <c:orientation val="minMax"/>
          <c:min val="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[Red]\(&quot;$&quot;#,##0\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5474392"/>
        <c:crosses val="autoZero"/>
        <c:crossBetween val="between"/>
        <c:majorUnit val="10000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accent2">
            <a:lumMod val="0"/>
            <a:lumOff val="100000"/>
          </a:schemeClr>
        </a:gs>
        <a:gs pos="35000">
          <a:schemeClr val="accent2">
            <a:lumMod val="0"/>
            <a:lumOff val="100000"/>
          </a:schemeClr>
        </a:gs>
        <a:gs pos="100000">
          <a:schemeClr val="accent2">
            <a:lumMod val="100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withinLinear" id="19">
  <a:schemeClr val="accent6"/>
</cs:colorStyle>
</file>

<file path=xl/charts/colors2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3.xml><?xml version="1.0" encoding="utf-8"?>
<cs:colorStyle xmlns:cs="http://schemas.microsoft.com/office/drawing/2012/chartStyle" xmlns:a="http://schemas.openxmlformats.org/drawingml/2006/main" meth="withinLinear" id="15">
  <a:schemeClr val="accent2"/>
</cs:colorStyle>
</file>

<file path=xl/charts/colors4.xml><?xml version="1.0" encoding="utf-8"?>
<cs:colorStyle xmlns:cs="http://schemas.microsoft.com/office/drawing/2012/chartStyle" xmlns:a="http://schemas.openxmlformats.org/drawingml/2006/main" meth="withinLinear" id="17">
  <a:schemeClr val="accent4"/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49583</xdr:colOff>
      <xdr:row>12</xdr:row>
      <xdr:rowOff>170049</xdr:rowOff>
    </xdr:from>
    <xdr:to>
      <xdr:col>1</xdr:col>
      <xdr:colOff>2389583</xdr:colOff>
      <xdr:row>25</xdr:row>
      <xdr:rowOff>33549</xdr:rowOff>
    </xdr:to>
    <xdr:graphicFrame macro="">
      <xdr:nvGraphicFramePr>
        <xdr:cNvPr id="2" name="PDTClosed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1</xdr:col>
      <xdr:colOff>2447642</xdr:colOff>
      <xdr:row>0</xdr:row>
      <xdr:rowOff>47625</xdr:rowOff>
    </xdr:from>
    <xdr:to>
      <xdr:col>1</xdr:col>
      <xdr:colOff>4787642</xdr:colOff>
      <xdr:row>12</xdr:row>
      <xdr:rowOff>101625</xdr:rowOff>
    </xdr:to>
    <xdr:graphicFrame macro="">
      <xdr:nvGraphicFramePr>
        <xdr:cNvPr id="3" name="ComputerClosed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 editAs="oneCell">
    <xdr:from>
      <xdr:col>1</xdr:col>
      <xdr:colOff>2447642</xdr:colOff>
      <xdr:row>12</xdr:row>
      <xdr:rowOff>158840</xdr:rowOff>
    </xdr:from>
    <xdr:to>
      <xdr:col>1</xdr:col>
      <xdr:colOff>4787642</xdr:colOff>
      <xdr:row>25</xdr:row>
      <xdr:rowOff>22340</xdr:rowOff>
    </xdr:to>
    <xdr:graphicFrame macro="">
      <xdr:nvGraphicFramePr>
        <xdr:cNvPr id="4" name="LDClosed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</xdr:col>
      <xdr:colOff>44963</xdr:colOff>
      <xdr:row>0</xdr:row>
      <xdr:rowOff>47625</xdr:rowOff>
    </xdr:from>
    <xdr:to>
      <xdr:col>1</xdr:col>
      <xdr:colOff>2384963</xdr:colOff>
      <xdr:row>12</xdr:row>
      <xdr:rowOff>101625</xdr:rowOff>
    </xdr:to>
    <xdr:graphicFrame macro="">
      <xdr:nvGraphicFramePr>
        <xdr:cNvPr id="5" name="Public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0</xdr:col>
      <xdr:colOff>73269</xdr:colOff>
      <xdr:row>0</xdr:row>
      <xdr:rowOff>48359</xdr:rowOff>
    </xdr:from>
    <xdr:to>
      <xdr:col>0</xdr:col>
      <xdr:colOff>1613647</xdr:colOff>
      <xdr:row>25</xdr:row>
      <xdr:rowOff>22412</xdr:rowOff>
    </xdr:to>
    <xdr:graphicFrame macro="">
      <xdr:nvGraphicFramePr>
        <xdr:cNvPr id="8" name="QuarterChart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absolute">
    <xdr:from>
      <xdr:col>6</xdr:col>
      <xdr:colOff>142314</xdr:colOff>
      <xdr:row>0</xdr:row>
      <xdr:rowOff>93010</xdr:rowOff>
    </xdr:from>
    <xdr:to>
      <xdr:col>8</xdr:col>
      <xdr:colOff>333545</xdr:colOff>
      <xdr:row>23</xdr:row>
      <xdr:rowOff>188260</xdr:rowOff>
    </xdr:to>
    <xdr:graphicFrame macro="">
      <xdr:nvGraphicFramePr>
        <xdr:cNvPr id="9" name="WeekChart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SalesTable" displayName="SalesTable" ref="A3:B134" totalsRowShown="0">
  <autoFilter ref="A3:B134" xr:uid="{00000000-0009-0000-0100-000001000000}"/>
  <tableColumns count="2">
    <tableColumn id="1" xr3:uid="{00000000-0010-0000-0000-000001000000}" name="Date" dataDxfId="4">
      <calculatedColumnFormula>TODAY()</calculatedColumnFormula>
    </tableColumn>
    <tableColumn id="2" xr3:uid="{00000000-0010-0000-0000-000002000000}" name="Sales" dataDxfId="3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Table2" displayName="Table2" ref="D1:G5" totalsRowShown="0">
  <autoFilter ref="D1:G5" xr:uid="{00000000-0009-0000-0100-000002000000}"/>
  <tableColumns count="4">
    <tableColumn id="1" xr3:uid="{00000000-0010-0000-0100-000001000000}" name="Type"/>
    <tableColumn id="2" xr3:uid="{00000000-0010-0000-0100-000002000000}" name="Lost" dataDxfId="2"/>
    <tableColumn id="3" xr3:uid="{00000000-0010-0000-0100-000003000000}" name="Prospect" dataDxfId="1"/>
    <tableColumn id="4" xr3:uid="{00000000-0010-0000-0100-000004000000}" name="Active" dataDxfId="0"/>
  </tableColumns>
  <tableStyleInfo name="TableStyleMedium3" showFirstColumn="1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Custom 1">
      <a:dk1>
        <a:sysClr val="windowText" lastClr="000000"/>
      </a:dk1>
      <a:lt1>
        <a:sysClr val="window" lastClr="FFFFFF"/>
      </a:lt1>
      <a:dk2>
        <a:srgbClr val="212745"/>
      </a:dk2>
      <a:lt2>
        <a:srgbClr val="B4DCFA"/>
      </a:lt2>
      <a:accent1>
        <a:srgbClr val="4E67C8"/>
      </a:accent1>
      <a:accent2>
        <a:srgbClr val="5ECCF3"/>
      </a:accent2>
      <a:accent3>
        <a:srgbClr val="A7EA52"/>
      </a:accent3>
      <a:accent4>
        <a:srgbClr val="5DCEAF"/>
      </a:accent4>
      <a:accent5>
        <a:srgbClr val="FF8021"/>
      </a:accent5>
      <a:accent6>
        <a:srgbClr val="FFFF00"/>
      </a:accent6>
      <a:hlink>
        <a:srgbClr val="56C7AA"/>
      </a:hlink>
      <a:folHlink>
        <a:srgbClr val="59A8D1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149"/>
  <sheetViews>
    <sheetView tabSelected="1" zoomScaleNormal="100" workbookViewId="0"/>
  </sheetViews>
  <sheetFormatPr defaultRowHeight="15" x14ac:dyDescent="0.25"/>
  <cols>
    <col min="1" max="1" width="18.42578125" bestFit="1" customWidth="1"/>
    <col min="2" max="2" width="21.28515625" customWidth="1"/>
    <col min="4" max="4" width="16.42578125" bestFit="1" customWidth="1"/>
    <col min="5" max="5" width="6.85546875" bestFit="1" customWidth="1"/>
    <col min="6" max="6" width="12" bestFit="1" customWidth="1"/>
    <col min="7" max="7" width="11" bestFit="1" customWidth="1"/>
    <col min="9" max="9" width="12.42578125" bestFit="1" customWidth="1"/>
  </cols>
  <sheetData>
    <row r="1" spans="1:9" x14ac:dyDescent="0.25">
      <c r="A1" s="12" t="s">
        <v>12</v>
      </c>
      <c r="B1" s="13">
        <v>88000</v>
      </c>
      <c r="D1" t="s">
        <v>16</v>
      </c>
      <c r="E1" t="s">
        <v>14</v>
      </c>
      <c r="F1" t="s">
        <v>15</v>
      </c>
      <c r="G1" t="s">
        <v>21</v>
      </c>
    </row>
    <row r="2" spans="1:9" x14ac:dyDescent="0.25">
      <c r="B2" s="1"/>
      <c r="D2" t="s">
        <v>18</v>
      </c>
      <c r="E2" s="17">
        <v>3</v>
      </c>
      <c r="F2" s="17">
        <v>5</v>
      </c>
      <c r="G2" s="17">
        <v>31</v>
      </c>
      <c r="I2" s="1"/>
    </row>
    <row r="3" spans="1:9" x14ac:dyDescent="0.25">
      <c r="A3" t="s">
        <v>0</v>
      </c>
      <c r="B3" t="s">
        <v>1</v>
      </c>
      <c r="D3" t="s">
        <v>19</v>
      </c>
      <c r="E3" s="17">
        <v>5</v>
      </c>
      <c r="F3" s="17">
        <v>5</v>
      </c>
      <c r="G3" s="17">
        <v>31</v>
      </c>
      <c r="I3" s="1"/>
    </row>
    <row r="4" spans="1:9" x14ac:dyDescent="0.25">
      <c r="A4" s="1">
        <f t="shared" ref="A4" ca="1" si="0">TODAY()</f>
        <v>43108</v>
      </c>
      <c r="B4" s="16">
        <v>5531.8181818181829</v>
      </c>
      <c r="D4" t="s">
        <v>20</v>
      </c>
      <c r="E4" s="17">
        <v>1</v>
      </c>
      <c r="F4" s="17">
        <v>1</v>
      </c>
      <c r="G4" s="17">
        <v>25</v>
      </c>
      <c r="I4" s="1"/>
    </row>
    <row r="5" spans="1:9" x14ac:dyDescent="0.25">
      <c r="A5" s="1">
        <f ca="1">A4+1</f>
        <v>43109</v>
      </c>
      <c r="B5" s="16">
        <v>8350.0000000000018</v>
      </c>
      <c r="D5" t="s">
        <v>17</v>
      </c>
      <c r="E5" s="17">
        <v>0</v>
      </c>
      <c r="F5" s="17">
        <v>13</v>
      </c>
      <c r="G5" s="17">
        <v>7</v>
      </c>
      <c r="I5" s="1"/>
    </row>
    <row r="6" spans="1:9" x14ac:dyDescent="0.25">
      <c r="A6" s="1">
        <f t="shared" ref="A6:A69" ca="1" si="1">A5+1</f>
        <v>43110</v>
      </c>
      <c r="B6" s="16">
        <v>12309.090909090914</v>
      </c>
      <c r="E6" s="17"/>
      <c r="F6" s="17"/>
      <c r="G6" s="17"/>
      <c r="I6" s="1"/>
    </row>
    <row r="7" spans="1:9" x14ac:dyDescent="0.25">
      <c r="A7" s="1">
        <f t="shared" ca="1" si="1"/>
        <v>43111</v>
      </c>
      <c r="B7" s="16">
        <v>29100</v>
      </c>
      <c r="E7" s="17"/>
      <c r="F7" s="17"/>
      <c r="G7" s="17"/>
      <c r="I7" s="1"/>
    </row>
    <row r="8" spans="1:9" x14ac:dyDescent="0.25">
      <c r="A8" s="1">
        <f t="shared" ca="1" si="1"/>
        <v>43112</v>
      </c>
      <c r="B8" s="16">
        <v>17531.81818181818</v>
      </c>
      <c r="I8" s="1"/>
    </row>
    <row r="9" spans="1:9" x14ac:dyDescent="0.25">
      <c r="A9" s="1">
        <f t="shared" ca="1" si="1"/>
        <v>43113</v>
      </c>
      <c r="B9" s="16">
        <v>9544.5454545454559</v>
      </c>
      <c r="D9" s="2"/>
      <c r="E9" s="1"/>
      <c r="I9" s="1"/>
    </row>
    <row r="10" spans="1:9" x14ac:dyDescent="0.25">
      <c r="A10" s="1">
        <f t="shared" ca="1" si="1"/>
        <v>43114</v>
      </c>
      <c r="B10" s="16">
        <v>11422.727272727274</v>
      </c>
      <c r="D10" s="1"/>
      <c r="E10" s="3"/>
      <c r="I10" s="1"/>
    </row>
    <row r="11" spans="1:9" x14ac:dyDescent="0.25">
      <c r="A11" s="1">
        <f t="shared" ca="1" si="1"/>
        <v>43115</v>
      </c>
      <c r="B11" s="16">
        <v>37981.818181818177</v>
      </c>
      <c r="I11" s="1"/>
    </row>
    <row r="12" spans="1:9" x14ac:dyDescent="0.25">
      <c r="A12" s="1">
        <f t="shared" ca="1" si="1"/>
        <v>43116</v>
      </c>
      <c r="B12" s="16">
        <v>12768.18181818182</v>
      </c>
      <c r="I12" s="1"/>
    </row>
    <row r="13" spans="1:9" x14ac:dyDescent="0.25">
      <c r="A13" s="1">
        <f t="shared" ca="1" si="1"/>
        <v>43117</v>
      </c>
      <c r="B13" s="16">
        <v>9427.2727272727298</v>
      </c>
      <c r="I13" s="1"/>
    </row>
    <row r="14" spans="1:9" x14ac:dyDescent="0.25">
      <c r="A14" s="1">
        <f t="shared" ca="1" si="1"/>
        <v>43118</v>
      </c>
      <c r="B14" s="16">
        <v>8786.3636363636342</v>
      </c>
      <c r="I14" s="1"/>
    </row>
    <row r="15" spans="1:9" x14ac:dyDescent="0.25">
      <c r="A15" s="1">
        <f t="shared" ca="1" si="1"/>
        <v>43119</v>
      </c>
      <c r="B15" s="16">
        <v>16654.545454545452</v>
      </c>
      <c r="I15" s="1"/>
    </row>
    <row r="16" spans="1:9" x14ac:dyDescent="0.25">
      <c r="A16" s="1">
        <f t="shared" ca="1" si="1"/>
        <v>43120</v>
      </c>
      <c r="B16" s="16">
        <v>18204.545454545463</v>
      </c>
      <c r="I16" s="1"/>
    </row>
    <row r="17" spans="1:9" x14ac:dyDescent="0.25">
      <c r="A17" s="1">
        <f t="shared" ca="1" si="1"/>
        <v>43121</v>
      </c>
      <c r="B17" s="16">
        <v>13704.545454545452</v>
      </c>
      <c r="I17" s="1"/>
    </row>
    <row r="18" spans="1:9" x14ac:dyDescent="0.25">
      <c r="A18" s="1">
        <f t="shared" ca="1" si="1"/>
        <v>43122</v>
      </c>
      <c r="B18" s="16">
        <v>14359.090909090908</v>
      </c>
      <c r="I18" s="1"/>
    </row>
    <row r="19" spans="1:9" x14ac:dyDescent="0.25">
      <c r="A19" s="1">
        <f t="shared" ca="1" si="1"/>
        <v>43123</v>
      </c>
      <c r="B19" s="16">
        <v>15318.181818181822</v>
      </c>
      <c r="I19" s="1"/>
    </row>
    <row r="20" spans="1:9" x14ac:dyDescent="0.25">
      <c r="A20" s="1">
        <f t="shared" ca="1" si="1"/>
        <v>43124</v>
      </c>
      <c r="B20" s="16">
        <v>9033.636363636364</v>
      </c>
      <c r="I20" s="1"/>
    </row>
    <row r="21" spans="1:9" x14ac:dyDescent="0.25">
      <c r="A21" s="1">
        <f t="shared" ca="1" si="1"/>
        <v>43125</v>
      </c>
      <c r="B21" s="16">
        <v>12354.54545454546</v>
      </c>
      <c r="I21" s="1"/>
    </row>
    <row r="22" spans="1:9" x14ac:dyDescent="0.25">
      <c r="A22" s="1">
        <f t="shared" ca="1" si="1"/>
        <v>43126</v>
      </c>
      <c r="B22" s="16">
        <v>14809.090909090915</v>
      </c>
      <c r="I22" s="1"/>
    </row>
    <row r="23" spans="1:9" x14ac:dyDescent="0.25">
      <c r="A23" s="1">
        <f t="shared" ca="1" si="1"/>
        <v>43127</v>
      </c>
      <c r="B23" s="16">
        <v>17718.18181818182</v>
      </c>
      <c r="I23" s="1"/>
    </row>
    <row r="24" spans="1:9" x14ac:dyDescent="0.25">
      <c r="A24" s="1">
        <f t="shared" ca="1" si="1"/>
        <v>43128</v>
      </c>
      <c r="B24" s="16">
        <v>18331.818181818187</v>
      </c>
      <c r="I24" s="1"/>
    </row>
    <row r="25" spans="1:9" x14ac:dyDescent="0.25">
      <c r="A25" s="1">
        <f t="shared" ca="1" si="1"/>
        <v>43129</v>
      </c>
      <c r="B25" s="16">
        <v>14568.18181818182</v>
      </c>
      <c r="I25" s="1"/>
    </row>
    <row r="26" spans="1:9" x14ac:dyDescent="0.25">
      <c r="A26" s="1">
        <f t="shared" ca="1" si="1"/>
        <v>43130</v>
      </c>
      <c r="B26" s="16">
        <v>19622.727272727272</v>
      </c>
      <c r="I26" s="1"/>
    </row>
    <row r="27" spans="1:9" x14ac:dyDescent="0.25">
      <c r="A27" s="1">
        <f t="shared" ca="1" si="1"/>
        <v>43131</v>
      </c>
      <c r="B27" s="16">
        <v>21336.363636363636</v>
      </c>
      <c r="I27" s="1"/>
    </row>
    <row r="28" spans="1:9" x14ac:dyDescent="0.25">
      <c r="A28" s="1">
        <f t="shared" ca="1" si="1"/>
        <v>43132</v>
      </c>
      <c r="B28" s="16">
        <v>10031.818181818186</v>
      </c>
      <c r="I28" s="1"/>
    </row>
    <row r="29" spans="1:9" x14ac:dyDescent="0.25">
      <c r="A29" s="1">
        <f t="shared" ca="1" si="1"/>
        <v>43133</v>
      </c>
      <c r="B29" s="16">
        <v>26513.636363636368</v>
      </c>
    </row>
    <row r="30" spans="1:9" x14ac:dyDescent="0.25">
      <c r="A30" s="1">
        <f t="shared" ca="1" si="1"/>
        <v>43134</v>
      </c>
      <c r="B30" s="16">
        <v>13177.28</v>
      </c>
    </row>
    <row r="31" spans="1:9" x14ac:dyDescent="0.25">
      <c r="A31" s="1">
        <f t="shared" ca="1" si="1"/>
        <v>43135</v>
      </c>
      <c r="B31" s="16">
        <v>24294.09</v>
      </c>
    </row>
    <row r="32" spans="1:9" x14ac:dyDescent="0.25">
      <c r="A32" s="1">
        <f t="shared" ca="1" si="1"/>
        <v>43136</v>
      </c>
      <c r="B32" s="16">
        <v>10527.27</v>
      </c>
    </row>
    <row r="33" spans="1:2" x14ac:dyDescent="0.25">
      <c r="A33" s="1">
        <f t="shared" ca="1" si="1"/>
        <v>43137</v>
      </c>
      <c r="B33" s="16">
        <v>20045</v>
      </c>
    </row>
    <row r="34" spans="1:2" x14ac:dyDescent="0.25">
      <c r="A34" s="1">
        <f t="shared" ca="1" si="1"/>
        <v>43138</v>
      </c>
      <c r="B34" s="16">
        <v>16322.73</v>
      </c>
    </row>
    <row r="35" spans="1:2" x14ac:dyDescent="0.25">
      <c r="A35" s="1">
        <f t="shared" ca="1" si="1"/>
        <v>43139</v>
      </c>
      <c r="B35" s="16">
        <v>12157.73</v>
      </c>
    </row>
    <row r="36" spans="1:2" x14ac:dyDescent="0.25">
      <c r="A36" s="1">
        <f t="shared" ca="1" si="1"/>
        <v>43140</v>
      </c>
      <c r="B36" s="16">
        <v>26258</v>
      </c>
    </row>
    <row r="37" spans="1:2" x14ac:dyDescent="0.25">
      <c r="A37" s="1">
        <f t="shared" ca="1" si="1"/>
        <v>43141</v>
      </c>
      <c r="B37" s="16"/>
    </row>
    <row r="38" spans="1:2" x14ac:dyDescent="0.25">
      <c r="A38" s="1">
        <f t="shared" ca="1" si="1"/>
        <v>43142</v>
      </c>
      <c r="B38" s="16"/>
    </row>
    <row r="39" spans="1:2" x14ac:dyDescent="0.25">
      <c r="A39" s="1">
        <f t="shared" ca="1" si="1"/>
        <v>43143</v>
      </c>
      <c r="B39" s="16"/>
    </row>
    <row r="40" spans="1:2" x14ac:dyDescent="0.25">
      <c r="A40" s="1">
        <f t="shared" ca="1" si="1"/>
        <v>43144</v>
      </c>
      <c r="B40" s="16"/>
    </row>
    <row r="41" spans="1:2" x14ac:dyDescent="0.25">
      <c r="A41" s="1">
        <f t="shared" ca="1" si="1"/>
        <v>43145</v>
      </c>
      <c r="B41" s="16"/>
    </row>
    <row r="42" spans="1:2" x14ac:dyDescent="0.25">
      <c r="A42" s="1">
        <f t="shared" ca="1" si="1"/>
        <v>43146</v>
      </c>
      <c r="B42" s="16"/>
    </row>
    <row r="43" spans="1:2" x14ac:dyDescent="0.25">
      <c r="A43" s="1">
        <f t="shared" ca="1" si="1"/>
        <v>43147</v>
      </c>
      <c r="B43" s="16"/>
    </row>
    <row r="44" spans="1:2" x14ac:dyDescent="0.25">
      <c r="A44" s="1">
        <f t="shared" ca="1" si="1"/>
        <v>43148</v>
      </c>
      <c r="B44" s="16"/>
    </row>
    <row r="45" spans="1:2" x14ac:dyDescent="0.25">
      <c r="A45" s="1">
        <f t="shared" ca="1" si="1"/>
        <v>43149</v>
      </c>
      <c r="B45" s="16"/>
    </row>
    <row r="46" spans="1:2" x14ac:dyDescent="0.25">
      <c r="A46" s="1">
        <f t="shared" ca="1" si="1"/>
        <v>43150</v>
      </c>
      <c r="B46" s="16"/>
    </row>
    <row r="47" spans="1:2" x14ac:dyDescent="0.25">
      <c r="A47" s="1">
        <f t="shared" ca="1" si="1"/>
        <v>43151</v>
      </c>
      <c r="B47" s="16"/>
    </row>
    <row r="48" spans="1:2" x14ac:dyDescent="0.25">
      <c r="A48" s="1">
        <f t="shared" ca="1" si="1"/>
        <v>43152</v>
      </c>
      <c r="B48" s="16"/>
    </row>
    <row r="49" spans="1:2" x14ac:dyDescent="0.25">
      <c r="A49" s="1">
        <f t="shared" ca="1" si="1"/>
        <v>43153</v>
      </c>
      <c r="B49" s="16"/>
    </row>
    <row r="50" spans="1:2" x14ac:dyDescent="0.25">
      <c r="A50" s="1">
        <f t="shared" ca="1" si="1"/>
        <v>43154</v>
      </c>
      <c r="B50" s="16"/>
    </row>
    <row r="51" spans="1:2" x14ac:dyDescent="0.25">
      <c r="A51" s="1">
        <f t="shared" ca="1" si="1"/>
        <v>43155</v>
      </c>
      <c r="B51" s="16"/>
    </row>
    <row r="52" spans="1:2" x14ac:dyDescent="0.25">
      <c r="A52" s="1">
        <f t="shared" ca="1" si="1"/>
        <v>43156</v>
      </c>
      <c r="B52" s="16"/>
    </row>
    <row r="53" spans="1:2" x14ac:dyDescent="0.25">
      <c r="A53" s="1">
        <f t="shared" ca="1" si="1"/>
        <v>43157</v>
      </c>
      <c r="B53" s="16"/>
    </row>
    <row r="54" spans="1:2" x14ac:dyDescent="0.25">
      <c r="A54" s="1">
        <f t="shared" ca="1" si="1"/>
        <v>43158</v>
      </c>
      <c r="B54" s="16"/>
    </row>
    <row r="55" spans="1:2" x14ac:dyDescent="0.25">
      <c r="A55" s="1">
        <f t="shared" ca="1" si="1"/>
        <v>43159</v>
      </c>
      <c r="B55" s="16"/>
    </row>
    <row r="56" spans="1:2" x14ac:dyDescent="0.25">
      <c r="A56" s="1">
        <f t="shared" ca="1" si="1"/>
        <v>43160</v>
      </c>
      <c r="B56" s="16"/>
    </row>
    <row r="57" spans="1:2" x14ac:dyDescent="0.25">
      <c r="A57" s="1">
        <f t="shared" ca="1" si="1"/>
        <v>43161</v>
      </c>
      <c r="B57" s="16"/>
    </row>
    <row r="58" spans="1:2" x14ac:dyDescent="0.25">
      <c r="A58" s="1">
        <f t="shared" ca="1" si="1"/>
        <v>43162</v>
      </c>
      <c r="B58" s="16"/>
    </row>
    <row r="59" spans="1:2" x14ac:dyDescent="0.25">
      <c r="A59" s="1">
        <f t="shared" ca="1" si="1"/>
        <v>43163</v>
      </c>
      <c r="B59" s="16"/>
    </row>
    <row r="60" spans="1:2" x14ac:dyDescent="0.25">
      <c r="A60" s="1">
        <f t="shared" ca="1" si="1"/>
        <v>43164</v>
      </c>
      <c r="B60" s="16"/>
    </row>
    <row r="61" spans="1:2" x14ac:dyDescent="0.25">
      <c r="A61" s="1">
        <f t="shared" ca="1" si="1"/>
        <v>43165</v>
      </c>
      <c r="B61" s="16"/>
    </row>
    <row r="62" spans="1:2" x14ac:dyDescent="0.25">
      <c r="A62" s="1">
        <f t="shared" ca="1" si="1"/>
        <v>43166</v>
      </c>
      <c r="B62" s="16"/>
    </row>
    <row r="63" spans="1:2" x14ac:dyDescent="0.25">
      <c r="A63" s="1">
        <f t="shared" ca="1" si="1"/>
        <v>43167</v>
      </c>
      <c r="B63" s="16"/>
    </row>
    <row r="64" spans="1:2" x14ac:dyDescent="0.25">
      <c r="A64" s="1">
        <f t="shared" ca="1" si="1"/>
        <v>43168</v>
      </c>
      <c r="B64" s="16"/>
    </row>
    <row r="65" spans="1:2" x14ac:dyDescent="0.25">
      <c r="A65" s="1">
        <f t="shared" ca="1" si="1"/>
        <v>43169</v>
      </c>
      <c r="B65" s="16"/>
    </row>
    <row r="66" spans="1:2" x14ac:dyDescent="0.25">
      <c r="A66" s="1">
        <f t="shared" ca="1" si="1"/>
        <v>43170</v>
      </c>
      <c r="B66" s="16"/>
    </row>
    <row r="67" spans="1:2" x14ac:dyDescent="0.25">
      <c r="A67" s="1">
        <f t="shared" ca="1" si="1"/>
        <v>43171</v>
      </c>
      <c r="B67" s="16"/>
    </row>
    <row r="68" spans="1:2" x14ac:dyDescent="0.25">
      <c r="A68" s="1">
        <f t="shared" ca="1" si="1"/>
        <v>43172</v>
      </c>
      <c r="B68" s="16"/>
    </row>
    <row r="69" spans="1:2" x14ac:dyDescent="0.25">
      <c r="A69" s="1">
        <f t="shared" ca="1" si="1"/>
        <v>43173</v>
      </c>
      <c r="B69" s="16"/>
    </row>
    <row r="70" spans="1:2" x14ac:dyDescent="0.25">
      <c r="A70" s="1">
        <f t="shared" ref="A70:A133" ca="1" si="2">A69+1</f>
        <v>43174</v>
      </c>
      <c r="B70" s="16"/>
    </row>
    <row r="71" spans="1:2" x14ac:dyDescent="0.25">
      <c r="A71" s="1">
        <f t="shared" ca="1" si="2"/>
        <v>43175</v>
      </c>
      <c r="B71" s="16"/>
    </row>
    <row r="72" spans="1:2" x14ac:dyDescent="0.25">
      <c r="A72" s="1">
        <f t="shared" ca="1" si="2"/>
        <v>43176</v>
      </c>
      <c r="B72" s="16"/>
    </row>
    <row r="73" spans="1:2" x14ac:dyDescent="0.25">
      <c r="A73" s="1">
        <f t="shared" ca="1" si="2"/>
        <v>43177</v>
      </c>
      <c r="B73" s="16"/>
    </row>
    <row r="74" spans="1:2" x14ac:dyDescent="0.25">
      <c r="A74" s="1">
        <f t="shared" ca="1" si="2"/>
        <v>43178</v>
      </c>
      <c r="B74" s="16"/>
    </row>
    <row r="75" spans="1:2" x14ac:dyDescent="0.25">
      <c r="A75" s="1">
        <f t="shared" ca="1" si="2"/>
        <v>43179</v>
      </c>
      <c r="B75" s="16"/>
    </row>
    <row r="76" spans="1:2" x14ac:dyDescent="0.25">
      <c r="A76" s="1">
        <f t="shared" ca="1" si="2"/>
        <v>43180</v>
      </c>
      <c r="B76" s="16"/>
    </row>
    <row r="77" spans="1:2" x14ac:dyDescent="0.25">
      <c r="A77" s="1">
        <f t="shared" ca="1" si="2"/>
        <v>43181</v>
      </c>
      <c r="B77" s="16"/>
    </row>
    <row r="78" spans="1:2" x14ac:dyDescent="0.25">
      <c r="A78" s="1">
        <f t="shared" ca="1" si="2"/>
        <v>43182</v>
      </c>
      <c r="B78" s="16"/>
    </row>
    <row r="79" spans="1:2" x14ac:dyDescent="0.25">
      <c r="A79" s="1">
        <f t="shared" ca="1" si="2"/>
        <v>43183</v>
      </c>
      <c r="B79" s="16"/>
    </row>
    <row r="80" spans="1:2" x14ac:dyDescent="0.25">
      <c r="A80" s="1">
        <f t="shared" ca="1" si="2"/>
        <v>43184</v>
      </c>
      <c r="B80" s="16"/>
    </row>
    <row r="81" spans="1:2" x14ac:dyDescent="0.25">
      <c r="A81" s="1">
        <f t="shared" ca="1" si="2"/>
        <v>43185</v>
      </c>
      <c r="B81" s="16"/>
    </row>
    <row r="82" spans="1:2" x14ac:dyDescent="0.25">
      <c r="A82" s="1">
        <f t="shared" ca="1" si="2"/>
        <v>43186</v>
      </c>
      <c r="B82" s="16"/>
    </row>
    <row r="83" spans="1:2" x14ac:dyDescent="0.25">
      <c r="A83" s="1">
        <f t="shared" ca="1" si="2"/>
        <v>43187</v>
      </c>
      <c r="B83" s="16"/>
    </row>
    <row r="84" spans="1:2" x14ac:dyDescent="0.25">
      <c r="A84" s="1">
        <f t="shared" ca="1" si="2"/>
        <v>43188</v>
      </c>
      <c r="B84" s="16"/>
    </row>
    <row r="85" spans="1:2" x14ac:dyDescent="0.25">
      <c r="A85" s="1">
        <f t="shared" ca="1" si="2"/>
        <v>43189</v>
      </c>
      <c r="B85" s="16"/>
    </row>
    <row r="86" spans="1:2" x14ac:dyDescent="0.25">
      <c r="A86" s="1">
        <f t="shared" ca="1" si="2"/>
        <v>43190</v>
      </c>
      <c r="B86" s="16"/>
    </row>
    <row r="87" spans="1:2" x14ac:dyDescent="0.25">
      <c r="A87" s="1">
        <f t="shared" ca="1" si="2"/>
        <v>43191</v>
      </c>
      <c r="B87" s="16"/>
    </row>
    <row r="88" spans="1:2" x14ac:dyDescent="0.25">
      <c r="A88" s="1">
        <f t="shared" ca="1" si="2"/>
        <v>43192</v>
      </c>
      <c r="B88" s="16"/>
    </row>
    <row r="89" spans="1:2" x14ac:dyDescent="0.25">
      <c r="A89" s="1">
        <f t="shared" ca="1" si="2"/>
        <v>43193</v>
      </c>
      <c r="B89" s="16"/>
    </row>
    <row r="90" spans="1:2" x14ac:dyDescent="0.25">
      <c r="A90" s="1">
        <f t="shared" ca="1" si="2"/>
        <v>43194</v>
      </c>
      <c r="B90" s="16"/>
    </row>
    <row r="91" spans="1:2" x14ac:dyDescent="0.25">
      <c r="A91" s="1">
        <f t="shared" ca="1" si="2"/>
        <v>43195</v>
      </c>
      <c r="B91" s="16"/>
    </row>
    <row r="92" spans="1:2" x14ac:dyDescent="0.25">
      <c r="A92" s="1">
        <f t="shared" ca="1" si="2"/>
        <v>43196</v>
      </c>
      <c r="B92" s="16"/>
    </row>
    <row r="93" spans="1:2" x14ac:dyDescent="0.25">
      <c r="A93" s="1">
        <f t="shared" ca="1" si="2"/>
        <v>43197</v>
      </c>
      <c r="B93" s="16"/>
    </row>
    <row r="94" spans="1:2" x14ac:dyDescent="0.25">
      <c r="A94" s="1">
        <f t="shared" ca="1" si="2"/>
        <v>43198</v>
      </c>
      <c r="B94" s="16"/>
    </row>
    <row r="95" spans="1:2" x14ac:dyDescent="0.25">
      <c r="A95" s="1">
        <f t="shared" ca="1" si="2"/>
        <v>43199</v>
      </c>
      <c r="B95" s="16"/>
    </row>
    <row r="96" spans="1:2" x14ac:dyDescent="0.25">
      <c r="A96" s="1">
        <f t="shared" ca="1" si="2"/>
        <v>43200</v>
      </c>
      <c r="B96" s="16"/>
    </row>
    <row r="97" spans="1:2" x14ac:dyDescent="0.25">
      <c r="A97" s="1">
        <f t="shared" ca="1" si="2"/>
        <v>43201</v>
      </c>
      <c r="B97" s="16"/>
    </row>
    <row r="98" spans="1:2" x14ac:dyDescent="0.25">
      <c r="A98" s="1">
        <f t="shared" ca="1" si="2"/>
        <v>43202</v>
      </c>
      <c r="B98" s="16"/>
    </row>
    <row r="99" spans="1:2" x14ac:dyDescent="0.25">
      <c r="A99" s="1">
        <f t="shared" ca="1" si="2"/>
        <v>43203</v>
      </c>
      <c r="B99" s="16"/>
    </row>
    <row r="100" spans="1:2" x14ac:dyDescent="0.25">
      <c r="A100" s="1">
        <f t="shared" ca="1" si="2"/>
        <v>43204</v>
      </c>
      <c r="B100" s="16"/>
    </row>
    <row r="101" spans="1:2" x14ac:dyDescent="0.25">
      <c r="A101" s="1">
        <f t="shared" ca="1" si="2"/>
        <v>43205</v>
      </c>
      <c r="B101" s="16"/>
    </row>
    <row r="102" spans="1:2" x14ac:dyDescent="0.25">
      <c r="A102" s="1">
        <f t="shared" ca="1" si="2"/>
        <v>43206</v>
      </c>
      <c r="B102" s="16"/>
    </row>
    <row r="103" spans="1:2" x14ac:dyDescent="0.25">
      <c r="A103" s="1">
        <f t="shared" ca="1" si="2"/>
        <v>43207</v>
      </c>
      <c r="B103" s="16"/>
    </row>
    <row r="104" spans="1:2" x14ac:dyDescent="0.25">
      <c r="A104" s="1">
        <f t="shared" ca="1" si="2"/>
        <v>43208</v>
      </c>
      <c r="B104" s="16"/>
    </row>
    <row r="105" spans="1:2" x14ac:dyDescent="0.25">
      <c r="A105" s="1">
        <f t="shared" ca="1" si="2"/>
        <v>43209</v>
      </c>
      <c r="B105" s="16"/>
    </row>
    <row r="106" spans="1:2" x14ac:dyDescent="0.25">
      <c r="A106" s="1">
        <f t="shared" ca="1" si="2"/>
        <v>43210</v>
      </c>
      <c r="B106" s="16"/>
    </row>
    <row r="107" spans="1:2" x14ac:dyDescent="0.25">
      <c r="A107" s="1">
        <f t="shared" ca="1" si="2"/>
        <v>43211</v>
      </c>
      <c r="B107" s="16"/>
    </row>
    <row r="108" spans="1:2" x14ac:dyDescent="0.25">
      <c r="A108" s="1">
        <f t="shared" ca="1" si="2"/>
        <v>43212</v>
      </c>
      <c r="B108" s="16"/>
    </row>
    <row r="109" spans="1:2" x14ac:dyDescent="0.25">
      <c r="A109" s="1">
        <f t="shared" ca="1" si="2"/>
        <v>43213</v>
      </c>
      <c r="B109" s="16"/>
    </row>
    <row r="110" spans="1:2" x14ac:dyDescent="0.25">
      <c r="A110" s="1">
        <f t="shared" ca="1" si="2"/>
        <v>43214</v>
      </c>
      <c r="B110" s="16"/>
    </row>
    <row r="111" spans="1:2" x14ac:dyDescent="0.25">
      <c r="A111" s="1">
        <f t="shared" ca="1" si="2"/>
        <v>43215</v>
      </c>
      <c r="B111" s="16"/>
    </row>
    <row r="112" spans="1:2" x14ac:dyDescent="0.25">
      <c r="A112" s="1">
        <f t="shared" ca="1" si="2"/>
        <v>43216</v>
      </c>
      <c r="B112" s="16"/>
    </row>
    <row r="113" spans="1:2" x14ac:dyDescent="0.25">
      <c r="A113" s="1">
        <f t="shared" ca="1" si="2"/>
        <v>43217</v>
      </c>
      <c r="B113" s="16"/>
    </row>
    <row r="114" spans="1:2" x14ac:dyDescent="0.25">
      <c r="A114" s="1">
        <f t="shared" ca="1" si="2"/>
        <v>43218</v>
      </c>
      <c r="B114" s="16"/>
    </row>
    <row r="115" spans="1:2" x14ac:dyDescent="0.25">
      <c r="A115" s="1">
        <f t="shared" ca="1" si="2"/>
        <v>43219</v>
      </c>
      <c r="B115" s="16"/>
    </row>
    <row r="116" spans="1:2" x14ac:dyDescent="0.25">
      <c r="A116" s="1">
        <f t="shared" ca="1" si="2"/>
        <v>43220</v>
      </c>
      <c r="B116" s="16"/>
    </row>
    <row r="117" spans="1:2" x14ac:dyDescent="0.25">
      <c r="A117" s="1">
        <f t="shared" ca="1" si="2"/>
        <v>43221</v>
      </c>
      <c r="B117" s="16"/>
    </row>
    <row r="118" spans="1:2" x14ac:dyDescent="0.25">
      <c r="A118" s="1">
        <f t="shared" ca="1" si="2"/>
        <v>43222</v>
      </c>
      <c r="B118" s="16"/>
    </row>
    <row r="119" spans="1:2" x14ac:dyDescent="0.25">
      <c r="A119" s="1">
        <f t="shared" ca="1" si="2"/>
        <v>43223</v>
      </c>
      <c r="B119" s="16"/>
    </row>
    <row r="120" spans="1:2" x14ac:dyDescent="0.25">
      <c r="A120" s="1">
        <f t="shared" ca="1" si="2"/>
        <v>43224</v>
      </c>
      <c r="B120" s="16"/>
    </row>
    <row r="121" spans="1:2" x14ac:dyDescent="0.25">
      <c r="A121" s="1">
        <f t="shared" ca="1" si="2"/>
        <v>43225</v>
      </c>
      <c r="B121" s="16"/>
    </row>
    <row r="122" spans="1:2" x14ac:dyDescent="0.25">
      <c r="A122" s="1">
        <f t="shared" ca="1" si="2"/>
        <v>43226</v>
      </c>
      <c r="B122" s="16"/>
    </row>
    <row r="123" spans="1:2" x14ac:dyDescent="0.25">
      <c r="A123" s="1">
        <f t="shared" ca="1" si="2"/>
        <v>43227</v>
      </c>
      <c r="B123" s="16"/>
    </row>
    <row r="124" spans="1:2" x14ac:dyDescent="0.25">
      <c r="A124" s="1">
        <f t="shared" ca="1" si="2"/>
        <v>43228</v>
      </c>
      <c r="B124" s="16"/>
    </row>
    <row r="125" spans="1:2" x14ac:dyDescent="0.25">
      <c r="A125" s="1">
        <f t="shared" ca="1" si="2"/>
        <v>43229</v>
      </c>
      <c r="B125" s="16"/>
    </row>
    <row r="126" spans="1:2" x14ac:dyDescent="0.25">
      <c r="A126" s="1">
        <f t="shared" ca="1" si="2"/>
        <v>43230</v>
      </c>
      <c r="B126" s="16"/>
    </row>
    <row r="127" spans="1:2" x14ac:dyDescent="0.25">
      <c r="A127" s="1">
        <f t="shared" ca="1" si="2"/>
        <v>43231</v>
      </c>
      <c r="B127" s="16"/>
    </row>
    <row r="128" spans="1:2" x14ac:dyDescent="0.25">
      <c r="A128" s="1">
        <f t="shared" ca="1" si="2"/>
        <v>43232</v>
      </c>
      <c r="B128" s="16"/>
    </row>
    <row r="129" spans="1:2" x14ac:dyDescent="0.25">
      <c r="A129" s="1">
        <f t="shared" ca="1" si="2"/>
        <v>43233</v>
      </c>
      <c r="B129" s="16"/>
    </row>
    <row r="130" spans="1:2" x14ac:dyDescent="0.25">
      <c r="A130" s="1">
        <f t="shared" ca="1" si="2"/>
        <v>43234</v>
      </c>
      <c r="B130" s="16"/>
    </row>
    <row r="131" spans="1:2" x14ac:dyDescent="0.25">
      <c r="A131" s="1">
        <f t="shared" ca="1" si="2"/>
        <v>43235</v>
      </c>
      <c r="B131" s="16"/>
    </row>
    <row r="132" spans="1:2" x14ac:dyDescent="0.25">
      <c r="A132" s="1">
        <f t="shared" ca="1" si="2"/>
        <v>43236</v>
      </c>
      <c r="B132" s="16"/>
    </row>
    <row r="133" spans="1:2" x14ac:dyDescent="0.25">
      <c r="A133" s="1">
        <f t="shared" ca="1" si="2"/>
        <v>43237</v>
      </c>
      <c r="B133" s="16"/>
    </row>
    <row r="134" spans="1:2" x14ac:dyDescent="0.25">
      <c r="A134" s="1">
        <f t="shared" ref="A134" ca="1" si="3">A133+1</f>
        <v>43238</v>
      </c>
      <c r="B134" s="16"/>
    </row>
    <row r="135" spans="1:2" x14ac:dyDescent="0.25">
      <c r="A135" s="1"/>
    </row>
    <row r="136" spans="1:2" x14ac:dyDescent="0.25">
      <c r="A136" s="1"/>
    </row>
    <row r="137" spans="1:2" x14ac:dyDescent="0.25">
      <c r="A137" s="1"/>
    </row>
    <row r="138" spans="1:2" x14ac:dyDescent="0.25">
      <c r="A138" s="1"/>
    </row>
    <row r="139" spans="1:2" x14ac:dyDescent="0.25">
      <c r="A139" s="1"/>
    </row>
    <row r="140" spans="1:2" x14ac:dyDescent="0.25">
      <c r="A140" s="1"/>
    </row>
    <row r="141" spans="1:2" x14ac:dyDescent="0.25">
      <c r="A141" s="1"/>
    </row>
    <row r="142" spans="1:2" x14ac:dyDescent="0.25">
      <c r="A142" s="1"/>
    </row>
    <row r="143" spans="1:2" x14ac:dyDescent="0.25">
      <c r="A143" s="1"/>
    </row>
    <row r="144" spans="1:2" x14ac:dyDescent="0.25">
      <c r="A144" s="1"/>
    </row>
    <row r="145" spans="1:1" x14ac:dyDescent="0.25">
      <c r="A145" s="1"/>
    </row>
    <row r="146" spans="1:1" x14ac:dyDescent="0.25">
      <c r="A146" s="1"/>
    </row>
    <row r="147" spans="1:1" x14ac:dyDescent="0.25">
      <c r="A147" s="1"/>
    </row>
    <row r="148" spans="1:1" x14ac:dyDescent="0.25">
      <c r="A148" s="1"/>
    </row>
    <row r="149" spans="1:1" x14ac:dyDescent="0.25">
      <c r="A149" s="1"/>
    </row>
  </sheetData>
  <pageMargins left="0.7" right="0.7" top="0.75" bottom="0.75" header="0.3" footer="0.3"/>
  <pageSetup paperSize="9" orientation="portrait" r:id="rId1"/>
  <tableParts count="2">
    <tablePart r:id="rId2"/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29"/>
  <sheetViews>
    <sheetView zoomScaleNormal="100" workbookViewId="0">
      <selection activeCell="B19" sqref="B19"/>
    </sheetView>
  </sheetViews>
  <sheetFormatPr defaultRowHeight="15" x14ac:dyDescent="0.25"/>
  <cols>
    <col min="1" max="1" width="19.85546875" style="4" bestFit="1" customWidth="1"/>
    <col min="2" max="2" width="11.140625" style="4" customWidth="1"/>
    <col min="3" max="16384" width="9.140625" style="4"/>
  </cols>
  <sheetData>
    <row r="1" spans="1:2" x14ac:dyDescent="0.25">
      <c r="A1" s="10" t="s">
        <v>12</v>
      </c>
      <c r="B1" s="5">
        <f>'Sales Data'!B1</f>
        <v>88000</v>
      </c>
    </row>
    <row r="2" spans="1:2" x14ac:dyDescent="0.25">
      <c r="A2" s="10" t="s">
        <v>2</v>
      </c>
      <c r="B2" s="6">
        <f ca="1">TODAY()-WEEKDAY(TODAY(),3)</f>
        <v>43108</v>
      </c>
    </row>
    <row r="3" spans="1:2" x14ac:dyDescent="0.25">
      <c r="A3" s="10" t="s">
        <v>3</v>
      </c>
      <c r="B3" s="6">
        <f ca="1">B2+4</f>
        <v>43112</v>
      </c>
    </row>
    <row r="4" spans="1:2" x14ac:dyDescent="0.25">
      <c r="A4" s="10" t="s">
        <v>1</v>
      </c>
      <c r="B4" s="5">
        <f ca="1">SUMIFS(SalesTable[Sales],SalesTable[Date],"&gt;="&amp;B2,SalesTable[Date],"&lt;="&amp;B3)</f>
        <v>72822.727272727279</v>
      </c>
    </row>
    <row r="5" spans="1:2" x14ac:dyDescent="0.25">
      <c r="A5" s="10" t="s">
        <v>8</v>
      </c>
      <c r="B5" s="5">
        <f ca="1">IF(B1-B4&lt;0,0,B1-B4)</f>
        <v>15177.272727272721</v>
      </c>
    </row>
    <row r="6" spans="1:2" x14ac:dyDescent="0.25">
      <c r="A6" s="10" t="s">
        <v>13</v>
      </c>
      <c r="B6" s="15">
        <f ca="1">B4/B1</f>
        <v>0.82753099173553724</v>
      </c>
    </row>
    <row r="7" spans="1:2" x14ac:dyDescent="0.25">
      <c r="A7" s="10" t="s">
        <v>8</v>
      </c>
      <c r="B7" s="15">
        <f ca="1">B5/B1</f>
        <v>0.17246900826446274</v>
      </c>
    </row>
    <row r="8" spans="1:2" x14ac:dyDescent="0.25">
      <c r="A8" s="10" t="s">
        <v>7</v>
      </c>
      <c r="B8" s="11" t="str">
        <f ca="1">"This Week"&amp;CHAR(13)&amp;"Sales"&amp;CHAR(160)&amp;TEXT(B4,"$#,##0")</f>
        <v>This Week_x000D_Sales $72,823</v>
      </c>
    </row>
    <row r="9" spans="1:2" x14ac:dyDescent="0.25">
      <c r="A9" s="10"/>
    </row>
    <row r="10" spans="1:2" x14ac:dyDescent="0.25">
      <c r="A10" s="10" t="s">
        <v>6</v>
      </c>
      <c r="B10" s="7">
        <f>B1*13</f>
        <v>1144000</v>
      </c>
    </row>
    <row r="11" spans="1:2" x14ac:dyDescent="0.25">
      <c r="A11" s="10" t="s">
        <v>4</v>
      </c>
      <c r="B11" s="6">
        <f ca="1">DATE(YEAR(TODAY()),FLOOR(MONTH(TODAY())-1,3)+1,1)</f>
        <v>43101</v>
      </c>
    </row>
    <row r="12" spans="1:2" x14ac:dyDescent="0.25">
      <c r="A12" s="10" t="s">
        <v>5</v>
      </c>
      <c r="B12" s="6">
        <f ca="1">EDATE(B11,3)-1</f>
        <v>43190</v>
      </c>
    </row>
    <row r="13" spans="1:2" x14ac:dyDescent="0.25">
      <c r="A13" s="10" t="s">
        <v>1</v>
      </c>
      <c r="B13" s="5">
        <f ca="1">SUMIFS(SalesTable[Sales],SalesTable[Date],"&gt;="&amp;B11,SalesTable[Date],"&lt;="&amp;B12)</f>
        <v>528096.64545454551</v>
      </c>
    </row>
    <row r="14" spans="1:2" x14ac:dyDescent="0.25">
      <c r="A14" s="10" t="s">
        <v>8</v>
      </c>
      <c r="B14" s="5">
        <f ca="1">IF(B10-B13&lt;0,0,B10-B13)</f>
        <v>615903.35454545449</v>
      </c>
    </row>
    <row r="15" spans="1:2" x14ac:dyDescent="0.25">
      <c r="A15" s="10" t="s">
        <v>13</v>
      </c>
      <c r="B15" s="15">
        <f ca="1">B13/B10</f>
        <v>0.46162294183089642</v>
      </c>
    </row>
    <row r="16" spans="1:2" x14ac:dyDescent="0.25">
      <c r="A16" s="10" t="s">
        <v>8</v>
      </c>
      <c r="B16" s="15">
        <f ca="1">B14/B10</f>
        <v>0.53837705816910353</v>
      </c>
    </row>
    <row r="17" spans="1:3" x14ac:dyDescent="0.25">
      <c r="A17" s="10" t="s">
        <v>10</v>
      </c>
      <c r="B17" s="6">
        <f ca="1">IF(WEEKDAY(B11,3)=0,B11,B11+7-WEEKDAY(B11,3))</f>
        <v>43101</v>
      </c>
    </row>
    <row r="18" spans="1:3" x14ac:dyDescent="0.25">
      <c r="A18" s="10" t="s">
        <v>11</v>
      </c>
      <c r="B18" s="8">
        <f ca="1">INT((TODAY()-B17)/7)+1</f>
        <v>2</v>
      </c>
    </row>
    <row r="19" spans="1:3" x14ac:dyDescent="0.25">
      <c r="A19" s="10" t="s">
        <v>9</v>
      </c>
      <c r="B19" s="9">
        <f ca="1">(B18)*B1</f>
        <v>176000</v>
      </c>
      <c r="C19" s="5">
        <f ca="1">B19</f>
        <v>176000</v>
      </c>
    </row>
    <row r="20" spans="1:3" x14ac:dyDescent="0.25">
      <c r="A20" s="10" t="str">
        <f ca="1">"Target to "&amp;TEXT(B3,"d mmm")</f>
        <v>Target to 12 Jan</v>
      </c>
      <c r="B20" s="15">
        <f ca="1">B19/B10</f>
        <v>0.15384615384615385</v>
      </c>
      <c r="C20" s="15">
        <f ca="1">B20</f>
        <v>0.15384615384615385</v>
      </c>
    </row>
    <row r="21" spans="1:3" x14ac:dyDescent="0.25">
      <c r="A21" s="10" t="s">
        <v>7</v>
      </c>
      <c r="B21" s="11" t="str">
        <f ca="1">"This Quarter"&amp;CHAR(13)&amp;"Sales to date "&amp;TEXT(B15,"0%")</f>
        <v>This Quarter_x000D_Sales to date 46%</v>
      </c>
    </row>
    <row r="25" spans="1:3" x14ac:dyDescent="0.25">
      <c r="B25" s="14"/>
    </row>
    <row r="28" spans="1:3" x14ac:dyDescent="0.25">
      <c r="B28" s="6"/>
    </row>
    <row r="29" spans="1:3" x14ac:dyDescent="0.25">
      <c r="B29" s="6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showGridLines="0" zoomScale="85" zoomScaleNormal="85" workbookViewId="0">
      <selection sqref="A1:B26"/>
    </sheetView>
  </sheetViews>
  <sheetFormatPr defaultRowHeight="15" x14ac:dyDescent="0.25"/>
  <cols>
    <col min="1" max="1" width="25" customWidth="1"/>
    <col min="2" max="2" width="73.28515625" customWidth="1"/>
  </cols>
  <sheetData/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6a926e9-fa46-40a5-8565-84bc16c18db3">
      <Terms xmlns="http://schemas.microsoft.com/office/infopath/2007/PartnerControls"/>
    </lcf76f155ced4ddcb4097134ff3c332f>
    <TaxCatchAll xmlns="eae5d9fd-a000-48af-bf25-292d7047994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1836D9A-ADAC-42E5-980A-4F4399E64C7A}">
  <ds:schemaRefs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D2AB5DBA-6C95-4EAD-AB22-929D47D8DCC0}"/>
</file>

<file path=customXml/itemProps3.xml><?xml version="1.0" encoding="utf-8"?>
<ds:datastoreItem xmlns:ds="http://schemas.openxmlformats.org/officeDocument/2006/customXml" ds:itemID="{67EB1250-351B-415B-A43A-3929C27F460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Sales Data</vt:lpstr>
      <vt:lpstr>Calculations</vt:lpstr>
      <vt:lpstr>Charts</vt:lpstr>
      <vt:lpstr>SalesChartArea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Cook</dc:creator>
  <cp:lastModifiedBy>Jane Pettigrew</cp:lastModifiedBy>
  <dcterms:created xsi:type="dcterms:W3CDTF">2016-08-07T23:40:28Z</dcterms:created>
  <dcterms:modified xsi:type="dcterms:W3CDTF">2018-01-07T23:38:05Z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0x01010096C145AF2480ED4E9832C14A9F2A388D</vt:lpwstr>
  </property>
</Properties>
</file>